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020" windowHeight="11895"/>
  </bookViews>
  <sheets>
    <sheet name="Prihodi i rashodi" sheetId="5" r:id="rId1"/>
  </sheets>
  <definedNames>
    <definedName name="_xlnm.Print_Titles" localSheetId="0">'Prihodi i rashodi'!$8:$9</definedName>
    <definedName name="_xlnm.Print_Area" localSheetId="0">'Prihodi i rashodi'!$A$1:$I$64</definedName>
  </definedNames>
  <calcPr calcId="144525"/>
</workbook>
</file>

<file path=xl/calcChain.xml><?xml version="1.0" encoding="utf-8"?>
<calcChain xmlns="http://schemas.openxmlformats.org/spreadsheetml/2006/main">
  <c r="B52" i="5" l="1"/>
  <c r="I52" i="5" s="1"/>
  <c r="C52" i="5"/>
  <c r="B19" i="5"/>
  <c r="B22" i="5"/>
  <c r="B26" i="5"/>
  <c r="B29" i="5"/>
  <c r="B33" i="5"/>
  <c r="B42" i="5"/>
  <c r="C54" i="5"/>
  <c r="D54" i="5"/>
  <c r="F54" i="5"/>
  <c r="H54" i="5"/>
  <c r="C53" i="5"/>
  <c r="D53" i="5"/>
  <c r="E53" i="5"/>
  <c r="E54" i="5" s="1"/>
  <c r="F53" i="5"/>
  <c r="G53" i="5"/>
  <c r="G54" i="5" s="1"/>
  <c r="H53" i="5"/>
  <c r="D50" i="5"/>
  <c r="I46" i="5"/>
  <c r="I40" i="5"/>
  <c r="I48" i="5" l="1"/>
  <c r="I33" i="5" l="1"/>
  <c r="I34" i="5"/>
  <c r="I31" i="5"/>
  <c r="I29" i="5"/>
  <c r="I27" i="5"/>
  <c r="I22" i="5"/>
  <c r="I20" i="5"/>
  <c r="I49" i="5"/>
  <c r="I17" i="5"/>
  <c r="I12" i="5"/>
  <c r="I11" i="5"/>
  <c r="I32" i="5"/>
  <c r="I26" i="5"/>
  <c r="I16" i="5"/>
  <c r="I19" i="5"/>
  <c r="I23" i="5"/>
  <c r="I24" i="5"/>
  <c r="I25" i="5"/>
  <c r="I28" i="5"/>
  <c r="I30" i="5"/>
  <c r="I35" i="5"/>
  <c r="I36" i="5"/>
  <c r="I37" i="5"/>
  <c r="I38" i="5"/>
  <c r="I39" i="5"/>
  <c r="I42" i="5"/>
  <c r="I43" i="5"/>
  <c r="I44" i="5"/>
  <c r="I45" i="5"/>
  <c r="I47" i="5"/>
  <c r="E50" i="5"/>
  <c r="F50" i="5"/>
  <c r="H50" i="5"/>
  <c r="I14" i="5" l="1"/>
  <c r="G50" i="5"/>
  <c r="I10" i="5"/>
  <c r="I41" i="5"/>
  <c r="I21" i="5"/>
  <c r="I15" i="5"/>
  <c r="I13" i="5"/>
  <c r="C50" i="5"/>
  <c r="B50" i="5"/>
  <c r="I18" i="5"/>
  <c r="B53" i="5" l="1"/>
  <c r="I51" i="5"/>
  <c r="I50" i="5"/>
  <c r="B54" i="5" l="1"/>
  <c r="I54" i="5" s="1"/>
  <c r="I53" i="5"/>
</calcChain>
</file>

<file path=xl/sharedStrings.xml><?xml version="1.0" encoding="utf-8"?>
<sst xmlns="http://schemas.openxmlformats.org/spreadsheetml/2006/main" count="65" uniqueCount="65">
  <si>
    <t>Osnovna škola Pavleka Miškine</t>
  </si>
  <si>
    <t>Zagreb, Sveti Duh 24</t>
  </si>
  <si>
    <t>OIB: 85286272245</t>
  </si>
  <si>
    <t>3111 - Plaće za redovan rad</t>
  </si>
  <si>
    <t>3113 - Plaće za prekovremeni rad</t>
  </si>
  <si>
    <t>3114 - Plaće za posebne uvjete rada</t>
  </si>
  <si>
    <t>3121 - Ostali rashodi za zaposlene</t>
  </si>
  <si>
    <t>3132 - Doprinos za obvezno zdravstveno osiguranje</t>
  </si>
  <si>
    <t>3211 - Službena putovanja</t>
  </si>
  <si>
    <t>3212 - Naknade za prijevoz, za rad na terenu i odvojeni život</t>
  </si>
  <si>
    <t>3213 - Stručno usavršavanje zaposlenika</t>
  </si>
  <si>
    <t>3221 - Uredski materijal i ostali materijalni rashodi</t>
  </si>
  <si>
    <t>3222 - Materijal i sirovine</t>
  </si>
  <si>
    <t>3223 - Energija</t>
  </si>
  <si>
    <t>3224 - Materijal i dijelovi za tekuće i investicijsko održavanje</t>
  </si>
  <si>
    <t>3225 - Sitni inventar i auto-gume</t>
  </si>
  <si>
    <t>3227 - Službena, radna i zaštitna odjeća i obuća</t>
  </si>
  <si>
    <t>3231 - Usluge telefona, pošte i prijevoza</t>
  </si>
  <si>
    <t>3232 - Usluge tekućeg i investicijskog održavanja</t>
  </si>
  <si>
    <t>3233 - Usluge promidžbe i informiranja</t>
  </si>
  <si>
    <t>3234 - Komunalne usluge</t>
  </si>
  <si>
    <t>3235 - Zakupnine i najamnine</t>
  </si>
  <si>
    <t>3236 - Zdravstvene i veterinarske usluge</t>
  </si>
  <si>
    <t>3237 - Intelektualne i osobne usluge</t>
  </si>
  <si>
    <t>3238 - Računalne usluge</t>
  </si>
  <si>
    <t>3239 - Ostale usluge</t>
  </si>
  <si>
    <t>3291 - Naknade za rad predstavničkih tijela, povjerenstava…</t>
  </si>
  <si>
    <t>3292 - Premije osiguranja</t>
  </si>
  <si>
    <t>3293 - Reprezentacija</t>
  </si>
  <si>
    <t>3294 - Članarine</t>
  </si>
  <si>
    <t>3299 - Ostali nespomenuti rashodi poslovanja</t>
  </si>
  <si>
    <t>3431 - Bankarske usluge i usluge platnog prometa</t>
  </si>
  <si>
    <t>3433 - Zatezne kamate</t>
  </si>
  <si>
    <t>3722 - Naknade građanima i kućanstvima u naravi</t>
  </si>
  <si>
    <t>4221 - Uredska oprema i namještaj</t>
  </si>
  <si>
    <t>4227 - Uređaji, strojevi i oprema za ostale namjene</t>
  </si>
  <si>
    <t>4241 - Knjige</t>
  </si>
  <si>
    <t>UKUPNO RASHODI  (po izvorima)</t>
  </si>
  <si>
    <t>UKUPNO PRIHODI</t>
  </si>
  <si>
    <t>Vesna Vrbanović Jančić</t>
  </si>
  <si>
    <t>3214 - Ostale naknade troškova zaposlenima</t>
  </si>
  <si>
    <t>3241 - Naknade osobama izvan radnog odnosa</t>
  </si>
  <si>
    <t>2020.</t>
  </si>
  <si>
    <t>Ravnateljica :</t>
  </si>
  <si>
    <t>Predsjednica Školskog odbora :</t>
  </si>
  <si>
    <t>671
Opći prihodi i primici
Proračun Grada Zagreba</t>
  </si>
  <si>
    <t>661
Prihodi od prodaje proizvoda i usluga
663
Donacije</t>
  </si>
  <si>
    <t>64
Prihodi od imovine</t>
  </si>
  <si>
    <t>652
Prihodi po posebnim propisima</t>
  </si>
  <si>
    <t>72
Prihodi od prodaje nefinancijske imovine</t>
  </si>
  <si>
    <t>4241 - Knjige - udžbenici</t>
  </si>
  <si>
    <t>UKUPNO
2020.</t>
  </si>
  <si>
    <t>U Zagrebu, prosinac 2020.</t>
  </si>
  <si>
    <t>Martina Hrdalo</t>
  </si>
  <si>
    <t>REBALANS FINANCIJSKOG PLANA za 2020.</t>
  </si>
  <si>
    <t>636
Prihodi iz općeg proračuna
Državni proračun</t>
  </si>
  <si>
    <t>638
Prijenosi EU sreds.</t>
  </si>
  <si>
    <t>3133 - Naknada zbog nezapošljavanja osoba s invaliditetom</t>
  </si>
  <si>
    <t>3295 - Pristojbe i naknade</t>
  </si>
  <si>
    <t>4222 - Komunikacijska oprema</t>
  </si>
  <si>
    <t>Kumulativni višak / manjak prihoda</t>
  </si>
  <si>
    <t>Preneseni višak / manjak prihoda
do 31.12.2019.</t>
  </si>
  <si>
    <t>Višak / manjak prihoda 2020.</t>
  </si>
  <si>
    <t xml:space="preserve">              Planirani prihodi</t>
  </si>
  <si>
    <r>
      <t xml:space="preserve">Planirani rashodi
</t>
    </r>
    <r>
      <rPr>
        <b/>
        <sz val="10"/>
        <rFont val="Arial"/>
        <family val="2"/>
        <charset val="238"/>
      </rPr>
      <t>- prema ekonomskoj
klasifikaciji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</si>
</sst>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Bookman Old Style"/>
      <family val="1"/>
      <charset val="238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1"/>
      <name val="Arial"/>
      <family val="2"/>
      <charset val="238"/>
    </font>
    <font>
      <b/>
      <sz val="10"/>
      <name val="Arial"/>
      <family val="2"/>
    </font>
    <font>
      <b/>
      <sz val="11"/>
      <color indexed="8"/>
      <name val="MS Sans Serif"/>
      <family val="2"/>
      <charset val="238"/>
    </font>
    <font>
      <b/>
      <sz val="10"/>
      <color indexed="8"/>
      <name val="MS Sans Serif"/>
      <family val="2"/>
      <charset val="238"/>
    </font>
    <font>
      <b/>
      <sz val="1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21" fillId="0" borderId="0"/>
    <xf numFmtId="0" fontId="24" fillId="0" borderId="0"/>
    <xf numFmtId="0" fontId="14" fillId="4" borderId="1" applyNumberFormat="0" applyFont="0" applyAlignment="0" applyProtection="0"/>
    <xf numFmtId="0" fontId="22" fillId="0" borderId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94">
    <xf numFmtId="0" fontId="0" fillId="0" borderId="0" xfId="0" applyNumberFormat="1" applyFill="1" applyBorder="1" applyAlignment="1" applyProtection="1"/>
    <xf numFmtId="0" fontId="25" fillId="0" borderId="0" xfId="38" applyFont="1" applyAlignment="1">
      <alignment vertical="center"/>
    </xf>
    <xf numFmtId="0" fontId="24" fillId="0" borderId="0" xfId="38"/>
    <xf numFmtId="0" fontId="27" fillId="0" borderId="0" xfId="38" applyFont="1"/>
    <xf numFmtId="4" fontId="27" fillId="0" borderId="0" xfId="38" applyNumberFormat="1" applyFont="1"/>
    <xf numFmtId="0" fontId="27" fillId="0" borderId="0" xfId="38" quotePrefix="1" applyFont="1"/>
    <xf numFmtId="0" fontId="27" fillId="0" borderId="0" xfId="38" quotePrefix="1" applyFont="1" applyAlignment="1">
      <alignment wrapText="1"/>
    </xf>
    <xf numFmtId="0" fontId="24" fillId="0" borderId="0" xfId="38" applyAlignment="1">
      <alignment wrapText="1"/>
    </xf>
    <xf numFmtId="4" fontId="20" fillId="18" borderId="11" xfId="38" applyNumberFormat="1" applyFont="1" applyFill="1" applyBorder="1" applyAlignment="1">
      <alignment horizontal="right" vertical="center" wrapText="1"/>
    </xf>
    <xf numFmtId="4" fontId="20" fillId="18" borderId="11" xfId="38" applyNumberFormat="1" applyFont="1" applyFill="1" applyBorder="1" applyAlignment="1">
      <alignment horizontal="right" vertical="center"/>
    </xf>
    <xf numFmtId="4" fontId="20" fillId="18" borderId="13" xfId="38" applyNumberFormat="1" applyFont="1" applyFill="1" applyBorder="1" applyAlignment="1">
      <alignment horizontal="right" vertical="center" wrapText="1"/>
    </xf>
    <xf numFmtId="4" fontId="20" fillId="18" borderId="10" xfId="38" applyNumberFormat="1" applyFont="1" applyFill="1" applyBorder="1" applyAlignment="1">
      <alignment horizontal="right" vertical="center"/>
    </xf>
    <xf numFmtId="4" fontId="20" fillId="18" borderId="10" xfId="38" applyNumberFormat="1" applyFont="1" applyFill="1" applyBorder="1" applyAlignment="1">
      <alignment horizontal="right" vertical="center" wrapText="1"/>
    </xf>
    <xf numFmtId="4" fontId="20" fillId="18" borderId="16" xfId="38" applyNumberFormat="1" applyFont="1" applyFill="1" applyBorder="1" applyAlignment="1">
      <alignment horizontal="right" vertical="center" wrapText="1"/>
    </xf>
    <xf numFmtId="4" fontId="20" fillId="18" borderId="17" xfId="38" applyNumberFormat="1" applyFont="1" applyFill="1" applyBorder="1" applyAlignment="1">
      <alignment horizontal="right" vertical="center"/>
    </xf>
    <xf numFmtId="4" fontId="20" fillId="18" borderId="18" xfId="38" applyNumberFormat="1" applyFont="1" applyFill="1" applyBorder="1" applyAlignment="1">
      <alignment horizontal="right" vertical="center"/>
    </xf>
    <xf numFmtId="4" fontId="20" fillId="18" borderId="19" xfId="38" applyNumberFormat="1" applyFont="1" applyFill="1" applyBorder="1" applyAlignment="1">
      <alignment horizontal="right" vertical="center"/>
    </xf>
    <xf numFmtId="4" fontId="20" fillId="18" borderId="21" xfId="38" applyNumberFormat="1" applyFont="1" applyFill="1" applyBorder="1" applyAlignment="1">
      <alignment horizontal="right" vertical="center"/>
    </xf>
    <xf numFmtId="0" fontId="27" fillId="0" borderId="0" xfId="38" applyFont="1" applyBorder="1"/>
    <xf numFmtId="0" fontId="30" fillId="0" borderId="0" xfId="38" applyFont="1"/>
    <xf numFmtId="3" fontId="19" fillId="0" borderId="0" xfId="38" applyNumberFormat="1" applyFont="1" applyAlignment="1">
      <alignment horizontal="center" vertical="center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28" fillId="19" borderId="22" xfId="38" applyFont="1" applyFill="1" applyBorder="1" applyAlignment="1">
      <alignment vertical="center"/>
    </xf>
    <xf numFmtId="4" fontId="23" fillId="19" borderId="22" xfId="38" applyNumberFormat="1" applyFont="1" applyFill="1" applyBorder="1" applyAlignment="1">
      <alignment vertical="center"/>
    </xf>
    <xf numFmtId="4" fontId="23" fillId="18" borderId="15" xfId="38" applyNumberFormat="1" applyFont="1" applyFill="1" applyBorder="1" applyAlignment="1">
      <alignment horizontal="right" vertical="center" wrapText="1"/>
    </xf>
    <xf numFmtId="4" fontId="23" fillId="18" borderId="14" xfId="38" applyNumberFormat="1" applyFont="1" applyFill="1" applyBorder="1" applyAlignment="1">
      <alignment horizontal="right" vertical="center" wrapText="1"/>
    </xf>
    <xf numFmtId="4" fontId="23" fillId="18" borderId="36" xfId="38" applyNumberFormat="1" applyFont="1" applyFill="1" applyBorder="1" applyAlignment="1">
      <alignment horizontal="right" vertical="center" wrapText="1"/>
    </xf>
    <xf numFmtId="4" fontId="23" fillId="18" borderId="12" xfId="38" applyNumberFormat="1" applyFont="1" applyFill="1" applyBorder="1" applyAlignment="1">
      <alignment horizontal="right" vertical="center" wrapText="1"/>
    </xf>
    <xf numFmtId="4" fontId="23" fillId="19" borderId="21" xfId="38" applyNumberFormat="1" applyFont="1" applyFill="1" applyBorder="1" applyAlignment="1">
      <alignment vertical="center"/>
    </xf>
    <xf numFmtId="4" fontId="23" fillId="18" borderId="32" xfId="38" applyNumberFormat="1" applyFont="1" applyFill="1" applyBorder="1" applyAlignment="1">
      <alignment horizontal="right" vertical="center" wrapText="1"/>
    </xf>
    <xf numFmtId="4" fontId="23" fillId="18" borderId="22" xfId="38" applyNumberFormat="1" applyFont="1" applyFill="1" applyBorder="1" applyAlignment="1">
      <alignment horizontal="right" vertical="center" wrapText="1"/>
    </xf>
    <xf numFmtId="0" fontId="23" fillId="0" borderId="0" xfId="38" applyFont="1" applyAlignment="1">
      <alignment vertical="center"/>
    </xf>
    <xf numFmtId="4" fontId="19" fillId="0" borderId="0" xfId="38" applyNumberFormat="1" applyFont="1"/>
    <xf numFmtId="4" fontId="20" fillId="18" borderId="18" xfId="38" applyNumberFormat="1" applyFont="1" applyFill="1" applyBorder="1" applyAlignment="1">
      <alignment horizontal="right" vertical="center" wrapText="1"/>
    </xf>
    <xf numFmtId="4" fontId="20" fillId="18" borderId="13" xfId="38" applyNumberFormat="1" applyFont="1" applyFill="1" applyBorder="1" applyAlignment="1">
      <alignment horizontal="right" vertical="center"/>
    </xf>
    <xf numFmtId="0" fontId="30" fillId="19" borderId="19" xfId="38" applyFont="1" applyFill="1" applyBorder="1" applyAlignment="1">
      <alignment horizontal="center" vertical="center" wrapText="1"/>
    </xf>
    <xf numFmtId="0" fontId="33" fillId="19" borderId="24" xfId="38" applyFont="1" applyFill="1" applyBorder="1" applyAlignment="1">
      <alignment horizontal="center"/>
    </xf>
    <xf numFmtId="0" fontId="26" fillId="0" borderId="0" xfId="38" applyFont="1" applyAlignment="1">
      <alignment horizontal="center" vertical="center"/>
    </xf>
    <xf numFmtId="0" fontId="0" fillId="0" borderId="43" xfId="0" applyNumberFormat="1" applyFill="1" applyBorder="1" applyAlignment="1" applyProtection="1">
      <alignment horizontal="center" vertical="center"/>
    </xf>
    <xf numFmtId="0" fontId="0" fillId="0" borderId="44" xfId="0" applyNumberFormat="1" applyFill="1" applyBorder="1" applyAlignment="1" applyProtection="1">
      <alignment horizontal="center" vertical="center"/>
    </xf>
    <xf numFmtId="0" fontId="29" fillId="0" borderId="0" xfId="38" applyFont="1" applyBorder="1" applyAlignment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0" fillId="0" borderId="41" xfId="0" applyNumberFormat="1" applyFill="1" applyBorder="1" applyAlignment="1" applyProtection="1">
      <alignment horizontal="center" vertical="center"/>
    </xf>
    <xf numFmtId="0" fontId="32" fillId="0" borderId="42" xfId="0" applyNumberFormat="1" applyFont="1" applyFill="1" applyBorder="1" applyAlignment="1" applyProtection="1">
      <alignment horizontal="center" vertical="center"/>
    </xf>
    <xf numFmtId="0" fontId="14" fillId="0" borderId="41" xfId="0" applyNumberFormat="1" applyFont="1" applyFill="1" applyBorder="1" applyAlignment="1" applyProtection="1">
      <alignment horizontal="center" vertical="center"/>
    </xf>
    <xf numFmtId="3" fontId="19" fillId="0" borderId="0" xfId="38" applyNumberFormat="1" applyFont="1" applyAlignment="1">
      <alignment horizontal="center" vertical="center"/>
    </xf>
    <xf numFmtId="4" fontId="20" fillId="18" borderId="17" xfId="38" applyNumberFormat="1" applyFont="1" applyFill="1" applyBorder="1" applyAlignment="1">
      <alignment horizontal="right" vertical="center" wrapText="1"/>
    </xf>
    <xf numFmtId="4" fontId="23" fillId="19" borderId="21" xfId="38" applyNumberFormat="1" applyFont="1" applyFill="1" applyBorder="1" applyAlignment="1">
      <alignment horizontal="right" vertical="center"/>
    </xf>
    <xf numFmtId="0" fontId="18" fillId="19" borderId="45" xfId="38" applyFont="1" applyFill="1" applyBorder="1" applyAlignment="1">
      <alignment horizontal="center" vertical="center" wrapText="1"/>
    </xf>
    <xf numFmtId="4" fontId="20" fillId="18" borderId="33" xfId="38" applyNumberFormat="1" applyFont="1" applyFill="1" applyBorder="1" applyAlignment="1">
      <alignment horizontal="right" vertical="center" wrapText="1"/>
    </xf>
    <xf numFmtId="4" fontId="20" fillId="18" borderId="27" xfId="38" applyNumberFormat="1" applyFont="1" applyFill="1" applyBorder="1" applyAlignment="1">
      <alignment horizontal="right" vertical="center" wrapText="1"/>
    </xf>
    <xf numFmtId="4" fontId="20" fillId="18" borderId="38" xfId="38" applyNumberFormat="1" applyFont="1" applyFill="1" applyBorder="1" applyAlignment="1">
      <alignment horizontal="right" vertical="center" wrapText="1"/>
    </xf>
    <xf numFmtId="4" fontId="20" fillId="18" borderId="27" xfId="38" applyNumberFormat="1" applyFont="1" applyFill="1" applyBorder="1" applyAlignment="1">
      <alignment horizontal="right" vertical="center"/>
    </xf>
    <xf numFmtId="4" fontId="20" fillId="18" borderId="28" xfId="38" applyNumberFormat="1" applyFont="1" applyFill="1" applyBorder="1" applyAlignment="1">
      <alignment horizontal="right" vertical="center"/>
    </xf>
    <xf numFmtId="4" fontId="20" fillId="18" borderId="33" xfId="38" applyNumberFormat="1" applyFont="1" applyFill="1" applyBorder="1" applyAlignment="1">
      <alignment horizontal="right" vertical="center"/>
    </xf>
    <xf numFmtId="4" fontId="20" fillId="18" borderId="38" xfId="38" applyNumberFormat="1" applyFont="1" applyFill="1" applyBorder="1" applyAlignment="1">
      <alignment horizontal="right" vertical="center"/>
    </xf>
    <xf numFmtId="4" fontId="20" fillId="18" borderId="30" xfId="38" applyNumberFormat="1" applyFont="1" applyFill="1" applyBorder="1" applyAlignment="1">
      <alignment horizontal="right" vertical="center"/>
    </xf>
    <xf numFmtId="4" fontId="20" fillId="18" borderId="47" xfId="38" applyNumberFormat="1" applyFont="1" applyFill="1" applyBorder="1" applyAlignment="1">
      <alignment horizontal="right" vertical="center"/>
    </xf>
    <xf numFmtId="4" fontId="20" fillId="18" borderId="40" xfId="38" applyNumberFormat="1" applyFont="1" applyFill="1" applyBorder="1" applyAlignment="1">
      <alignment horizontal="right" vertical="center"/>
    </xf>
    <xf numFmtId="4" fontId="23" fillId="19" borderId="40" xfId="38" applyNumberFormat="1" applyFont="1" applyFill="1" applyBorder="1" applyAlignment="1">
      <alignment vertical="center"/>
    </xf>
    <xf numFmtId="4" fontId="23" fillId="19" borderId="40" xfId="38" applyNumberFormat="1" applyFont="1" applyFill="1" applyBorder="1" applyAlignment="1">
      <alignment horizontal="right" vertical="center"/>
    </xf>
    <xf numFmtId="0" fontId="18" fillId="19" borderId="24" xfId="38" applyFont="1" applyFill="1" applyBorder="1" applyAlignment="1">
      <alignment horizontal="center" vertical="center" wrapText="1"/>
    </xf>
    <xf numFmtId="4" fontId="23" fillId="19" borderId="22" xfId="38" applyNumberFormat="1" applyFont="1" applyFill="1" applyBorder="1" applyAlignment="1">
      <alignment horizontal="right" vertical="center"/>
    </xf>
    <xf numFmtId="0" fontId="28" fillId="19" borderId="43" xfId="38" applyFont="1" applyFill="1" applyBorder="1" applyAlignment="1">
      <alignment horizontal="center" vertical="center"/>
    </xf>
    <xf numFmtId="0" fontId="30" fillId="19" borderId="46" xfId="38" applyFont="1" applyFill="1" applyBorder="1" applyAlignment="1">
      <alignment horizontal="center" vertical="center" wrapText="1"/>
    </xf>
    <xf numFmtId="4" fontId="20" fillId="18" borderId="34" xfId="38" applyNumberFormat="1" applyFont="1" applyFill="1" applyBorder="1" applyAlignment="1">
      <alignment horizontal="right" vertical="center" wrapText="1"/>
    </xf>
    <xf numFmtId="4" fontId="20" fillId="18" borderId="31" xfId="38" applyNumberFormat="1" applyFont="1" applyFill="1" applyBorder="1" applyAlignment="1">
      <alignment horizontal="right" vertical="center" wrapText="1"/>
    </xf>
    <xf numFmtId="4" fontId="20" fillId="18" borderId="48" xfId="38" applyNumberFormat="1" applyFont="1" applyFill="1" applyBorder="1" applyAlignment="1">
      <alignment horizontal="right" vertical="center" wrapText="1"/>
    </xf>
    <xf numFmtId="4" fontId="20" fillId="18" borderId="26" xfId="38" applyNumberFormat="1" applyFont="1" applyFill="1" applyBorder="1" applyAlignment="1">
      <alignment horizontal="right" vertical="center"/>
    </xf>
    <xf numFmtId="4" fontId="20" fillId="18" borderId="29" xfId="38" applyNumberFormat="1" applyFont="1" applyFill="1" applyBorder="1" applyAlignment="1">
      <alignment horizontal="right" vertical="center"/>
    </xf>
    <xf numFmtId="4" fontId="20" fillId="18" borderId="34" xfId="38" applyNumberFormat="1" applyFont="1" applyFill="1" applyBorder="1" applyAlignment="1">
      <alignment horizontal="right" vertical="center"/>
    </xf>
    <xf numFmtId="4" fontId="20" fillId="18" borderId="39" xfId="38" applyNumberFormat="1" applyFont="1" applyFill="1" applyBorder="1" applyAlignment="1">
      <alignment horizontal="right" vertical="center"/>
    </xf>
    <xf numFmtId="4" fontId="20" fillId="18" borderId="48" xfId="38" applyNumberFormat="1" applyFont="1" applyFill="1" applyBorder="1" applyAlignment="1">
      <alignment horizontal="right" vertical="center"/>
    </xf>
    <xf numFmtId="4" fontId="20" fillId="18" borderId="46" xfId="38" applyNumberFormat="1" applyFont="1" applyFill="1" applyBorder="1" applyAlignment="1">
      <alignment horizontal="right" vertical="center"/>
    </xf>
    <xf numFmtId="4" fontId="20" fillId="18" borderId="25" xfId="38" applyNumberFormat="1" applyFont="1" applyFill="1" applyBorder="1" applyAlignment="1">
      <alignment horizontal="right" vertical="center"/>
    </xf>
    <xf numFmtId="4" fontId="23" fillId="19" borderId="25" xfId="38" applyNumberFormat="1" applyFont="1" applyFill="1" applyBorder="1" applyAlignment="1">
      <alignment vertical="center"/>
    </xf>
    <xf numFmtId="4" fontId="23" fillId="19" borderId="25" xfId="38" applyNumberFormat="1" applyFont="1" applyFill="1" applyBorder="1" applyAlignment="1">
      <alignment horizontal="right" vertical="center"/>
    </xf>
    <xf numFmtId="0" fontId="33" fillId="19" borderId="35" xfId="38" applyFont="1" applyFill="1" applyBorder="1" applyAlignment="1">
      <alignment horizontal="left" vertical="center" wrapText="1"/>
    </xf>
    <xf numFmtId="0" fontId="20" fillId="18" borderId="12" xfId="38" applyFont="1" applyFill="1" applyBorder="1" applyAlignment="1">
      <alignment horizontal="left" vertical="center" wrapText="1"/>
    </xf>
    <xf numFmtId="0" fontId="20" fillId="18" borderId="14" xfId="38" applyFont="1" applyFill="1" applyBorder="1" applyAlignment="1">
      <alignment horizontal="left" vertical="center" wrapText="1"/>
    </xf>
    <xf numFmtId="0" fontId="20" fillId="18" borderId="35" xfId="38" applyFont="1" applyFill="1" applyBorder="1" applyAlignment="1">
      <alignment horizontal="left" vertical="center" wrapText="1"/>
    </xf>
    <xf numFmtId="0" fontId="20" fillId="18" borderId="15" xfId="38" applyFont="1" applyFill="1" applyBorder="1" applyAlignment="1">
      <alignment horizontal="left" vertical="center" wrapText="1"/>
    </xf>
    <xf numFmtId="0" fontId="20" fillId="18" borderId="32" xfId="38" applyFont="1" applyFill="1" applyBorder="1" applyAlignment="1">
      <alignment horizontal="left" vertical="center" wrapText="1"/>
    </xf>
    <xf numFmtId="0" fontId="20" fillId="18" borderId="36" xfId="38" applyFont="1" applyFill="1" applyBorder="1" applyAlignment="1">
      <alignment horizontal="left" vertical="center" wrapText="1"/>
    </xf>
    <xf numFmtId="0" fontId="20" fillId="18" borderId="24" xfId="38" applyFont="1" applyFill="1" applyBorder="1" applyAlignment="1">
      <alignment horizontal="left" vertical="center" wrapText="1"/>
    </xf>
    <xf numFmtId="0" fontId="20" fillId="18" borderId="22" xfId="38" applyFont="1" applyFill="1" applyBorder="1" applyAlignment="1">
      <alignment horizontal="left" vertical="center" wrapText="1"/>
    </xf>
    <xf numFmtId="0" fontId="33" fillId="20" borderId="23" xfId="38" applyFont="1" applyFill="1" applyBorder="1" applyAlignment="1">
      <alignment vertical="center" wrapText="1"/>
    </xf>
    <xf numFmtId="4" fontId="23" fillId="20" borderId="20" xfId="38" applyNumberFormat="1" applyFont="1" applyFill="1" applyBorder="1" applyAlignment="1">
      <alignment horizontal="right" vertical="center"/>
    </xf>
    <xf numFmtId="4" fontId="23" fillId="20" borderId="21" xfId="38" applyNumberFormat="1" applyFont="1" applyFill="1" applyBorder="1" applyAlignment="1">
      <alignment horizontal="right" vertical="center"/>
    </xf>
    <xf numFmtId="4" fontId="23" fillId="20" borderId="37" xfId="38" applyNumberFormat="1" applyFont="1" applyFill="1" applyBorder="1" applyAlignment="1">
      <alignment horizontal="right" vertical="center"/>
    </xf>
    <xf numFmtId="4" fontId="23" fillId="20" borderId="44" xfId="38" applyNumberFormat="1" applyFont="1" applyFill="1" applyBorder="1" applyAlignment="1">
      <alignment horizontal="right" vertical="center"/>
    </xf>
    <xf numFmtId="0" fontId="33" fillId="20" borderId="23" xfId="38" applyFont="1" applyFill="1" applyBorder="1" applyAlignment="1">
      <alignment vertical="center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_zbirna 2008-------" xfId="37"/>
    <cellStyle name="Normalno" xfId="0" builtinId="0"/>
    <cellStyle name="Normalno 2" xfId="38"/>
    <cellStyle name="Note" xfId="39"/>
    <cellStyle name="Obično_List4" xfId="40"/>
    <cellStyle name="Output" xfId="41"/>
    <cellStyle name="Title" xfId="42"/>
    <cellStyle name="Total" xfId="43"/>
    <cellStyle name="Warning Text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5769" name="Line 1"/>
        <xdr:cNvSpPr>
          <a:spLocks noChangeShapeType="1"/>
        </xdr:cNvSpPr>
      </xdr:nvSpPr>
      <xdr:spPr bwMode="auto">
        <a:xfrm>
          <a:off x="19050" y="1828800"/>
          <a:ext cx="2362200" cy="1304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tabSelected="1" topLeftCell="A8" zoomScaleNormal="100" workbookViewId="0">
      <pane xSplit="1" ySplit="2" topLeftCell="B10" activePane="bottomRight" state="frozen"/>
      <selection activeCell="A8" sqref="A8"/>
      <selection pane="topRight" activeCell="B8" sqref="B8"/>
      <selection pane="bottomLeft" activeCell="A10" sqref="A10"/>
      <selection pane="bottomRight" activeCell="B10" sqref="B10"/>
    </sheetView>
  </sheetViews>
  <sheetFormatPr defaultRowHeight="12.75" x14ac:dyDescent="0.2"/>
  <cols>
    <col min="1" max="1" width="40.7109375" style="2" customWidth="1"/>
    <col min="2" max="9" width="18.7109375" style="2" customWidth="1"/>
    <col min="10" max="10" width="26.42578125" style="2" customWidth="1"/>
    <col min="11" max="16384" width="9.140625" style="2"/>
  </cols>
  <sheetData>
    <row r="1" spans="1:10" ht="20.100000000000001" customHeight="1" x14ac:dyDescent="0.2">
      <c r="A1" s="1" t="s">
        <v>0</v>
      </c>
    </row>
    <row r="2" spans="1:10" ht="20.100000000000001" customHeight="1" x14ac:dyDescent="0.2">
      <c r="A2" s="1" t="s">
        <v>1</v>
      </c>
    </row>
    <row r="3" spans="1:10" ht="20.100000000000001" customHeight="1" x14ac:dyDescent="0.2">
      <c r="A3" s="1" t="s">
        <v>2</v>
      </c>
    </row>
    <row r="4" spans="1:10" ht="15" customHeight="1" x14ac:dyDescent="0.2"/>
    <row r="5" spans="1:10" s="3" customFormat="1" ht="24.95" customHeight="1" x14ac:dyDescent="0.2">
      <c r="A5" s="38" t="s">
        <v>54</v>
      </c>
      <c r="B5" s="38"/>
      <c r="C5" s="38"/>
      <c r="D5" s="38"/>
      <c r="E5" s="38"/>
      <c r="F5" s="38"/>
      <c r="G5" s="38"/>
      <c r="H5" s="38"/>
      <c r="I5" s="38"/>
    </row>
    <row r="6" spans="1:10" s="3" customFormat="1" ht="15" hidden="1" x14ac:dyDescent="0.2"/>
    <row r="7" spans="1:10" s="3" customFormat="1" ht="24.95" customHeight="1" thickBot="1" x14ac:dyDescent="0.25">
      <c r="H7" s="4"/>
      <c r="I7" s="4"/>
    </row>
    <row r="8" spans="1:10" s="3" customFormat="1" ht="24.95" customHeight="1" thickBot="1" x14ac:dyDescent="0.3">
      <c r="A8" s="37" t="s">
        <v>63</v>
      </c>
      <c r="B8" s="65" t="s">
        <v>42</v>
      </c>
      <c r="C8" s="39"/>
      <c r="D8" s="39"/>
      <c r="E8" s="39"/>
      <c r="F8" s="39"/>
      <c r="G8" s="39"/>
      <c r="H8" s="39"/>
      <c r="I8" s="40"/>
    </row>
    <row r="9" spans="1:10" s="3" customFormat="1" ht="80.099999999999994" customHeight="1" thickBot="1" x14ac:dyDescent="0.25">
      <c r="A9" s="79" t="s">
        <v>64</v>
      </c>
      <c r="B9" s="66" t="s">
        <v>45</v>
      </c>
      <c r="C9" s="36" t="s">
        <v>55</v>
      </c>
      <c r="D9" s="36" t="s">
        <v>56</v>
      </c>
      <c r="E9" s="36" t="s">
        <v>46</v>
      </c>
      <c r="F9" s="36" t="s">
        <v>47</v>
      </c>
      <c r="G9" s="36" t="s">
        <v>48</v>
      </c>
      <c r="H9" s="50" t="s">
        <v>49</v>
      </c>
      <c r="I9" s="63" t="s">
        <v>51</v>
      </c>
    </row>
    <row r="10" spans="1:10" s="3" customFormat="1" ht="24.95" customHeight="1" x14ac:dyDescent="0.2">
      <c r="A10" s="80" t="s">
        <v>3</v>
      </c>
      <c r="B10" s="67">
        <v>1224122.33</v>
      </c>
      <c r="C10" s="8">
        <v>6903928.7800000003</v>
      </c>
      <c r="D10" s="8">
        <v>162954.32999999999</v>
      </c>
      <c r="E10" s="8">
        <v>0</v>
      </c>
      <c r="F10" s="8">
        <v>0</v>
      </c>
      <c r="G10" s="8">
        <v>120257.52</v>
      </c>
      <c r="H10" s="51">
        <v>0</v>
      </c>
      <c r="I10" s="28">
        <f t="shared" ref="I10:I51" si="0">SUM(B10:H10)</f>
        <v>8411262.9600000009</v>
      </c>
    </row>
    <row r="11" spans="1:10" s="3" customFormat="1" ht="24.95" customHeight="1" x14ac:dyDescent="0.2">
      <c r="A11" s="81" t="s">
        <v>4</v>
      </c>
      <c r="B11" s="68">
        <v>12601.6</v>
      </c>
      <c r="C11" s="10">
        <v>109471.6</v>
      </c>
      <c r="D11" s="10">
        <v>0</v>
      </c>
      <c r="E11" s="10">
        <v>3062.78</v>
      </c>
      <c r="F11" s="12">
        <v>0</v>
      </c>
      <c r="G11" s="12">
        <v>0</v>
      </c>
      <c r="H11" s="52">
        <v>0</v>
      </c>
      <c r="I11" s="25">
        <f t="shared" si="0"/>
        <v>125135.98000000001</v>
      </c>
    </row>
    <row r="12" spans="1:10" s="3" customFormat="1" ht="24.95" customHeight="1" x14ac:dyDescent="0.2">
      <c r="A12" s="81" t="s">
        <v>5</v>
      </c>
      <c r="B12" s="68">
        <v>1114.2</v>
      </c>
      <c r="C12" s="10">
        <v>65306.3</v>
      </c>
      <c r="D12" s="10">
        <v>0</v>
      </c>
      <c r="E12" s="10">
        <v>0</v>
      </c>
      <c r="F12" s="12">
        <v>0</v>
      </c>
      <c r="G12" s="12">
        <v>0</v>
      </c>
      <c r="H12" s="52">
        <v>0</v>
      </c>
      <c r="I12" s="25">
        <f t="shared" si="0"/>
        <v>66420.5</v>
      </c>
    </row>
    <row r="13" spans="1:10" s="3" customFormat="1" ht="24.95" customHeight="1" x14ac:dyDescent="0.2">
      <c r="A13" s="81" t="s">
        <v>6</v>
      </c>
      <c r="B13" s="68">
        <v>42750</v>
      </c>
      <c r="C13" s="10">
        <v>359394.42</v>
      </c>
      <c r="D13" s="10">
        <v>0</v>
      </c>
      <c r="E13" s="10">
        <v>0</v>
      </c>
      <c r="F13" s="12">
        <v>0</v>
      </c>
      <c r="G13" s="12">
        <v>0</v>
      </c>
      <c r="H13" s="52">
        <v>0</v>
      </c>
      <c r="I13" s="25">
        <f t="shared" si="0"/>
        <v>402144.42</v>
      </c>
    </row>
    <row r="14" spans="1:10" s="3" customFormat="1" ht="24.95" customHeight="1" x14ac:dyDescent="0.2">
      <c r="A14" s="81" t="s">
        <v>7</v>
      </c>
      <c r="B14" s="68">
        <v>204243.29</v>
      </c>
      <c r="C14" s="10">
        <v>1167986.56</v>
      </c>
      <c r="D14" s="10">
        <v>11949.28</v>
      </c>
      <c r="E14" s="10">
        <v>505.36</v>
      </c>
      <c r="F14" s="12">
        <v>0</v>
      </c>
      <c r="G14" s="12">
        <v>19842.48</v>
      </c>
      <c r="H14" s="52">
        <v>0</v>
      </c>
      <c r="I14" s="25">
        <f t="shared" si="0"/>
        <v>1404526.9700000002</v>
      </c>
    </row>
    <row r="15" spans="1:10" s="3" customFormat="1" ht="24.95" customHeight="1" thickBot="1" x14ac:dyDescent="0.3">
      <c r="A15" s="82" t="s">
        <v>57</v>
      </c>
      <c r="B15" s="69">
        <v>0</v>
      </c>
      <c r="C15" s="13">
        <v>34656.25</v>
      </c>
      <c r="D15" s="13">
        <v>0</v>
      </c>
      <c r="E15" s="13">
        <v>0</v>
      </c>
      <c r="F15" s="48">
        <v>0</v>
      </c>
      <c r="G15" s="48">
        <v>0</v>
      </c>
      <c r="H15" s="53">
        <v>0</v>
      </c>
      <c r="I15" s="27">
        <f t="shared" si="0"/>
        <v>34656.25</v>
      </c>
      <c r="J15" s="33"/>
    </row>
    <row r="16" spans="1:10" s="3" customFormat="1" ht="24.95" customHeight="1" x14ac:dyDescent="0.2">
      <c r="A16" s="80" t="s">
        <v>8</v>
      </c>
      <c r="B16" s="67">
        <v>20150.89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51">
        <v>0</v>
      </c>
      <c r="I16" s="28">
        <f t="shared" si="0"/>
        <v>20150.89</v>
      </c>
    </row>
    <row r="17" spans="1:10" s="3" customFormat="1" ht="24.95" customHeight="1" x14ac:dyDescent="0.2">
      <c r="A17" s="83" t="s">
        <v>9</v>
      </c>
      <c r="B17" s="70">
        <v>41290</v>
      </c>
      <c r="C17" s="11">
        <v>206469.5</v>
      </c>
      <c r="D17" s="11">
        <v>6580</v>
      </c>
      <c r="E17" s="11">
        <v>0</v>
      </c>
      <c r="F17" s="11">
        <v>0</v>
      </c>
      <c r="G17" s="11">
        <v>0</v>
      </c>
      <c r="H17" s="54">
        <v>0</v>
      </c>
      <c r="I17" s="25">
        <f t="shared" si="0"/>
        <v>254339.5</v>
      </c>
      <c r="J17" s="4"/>
    </row>
    <row r="18" spans="1:10" s="3" customFormat="1" ht="24.95" customHeight="1" x14ac:dyDescent="0.2">
      <c r="A18" s="83" t="s">
        <v>10</v>
      </c>
      <c r="B18" s="70">
        <v>2605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54">
        <v>0</v>
      </c>
      <c r="I18" s="25">
        <f t="shared" si="0"/>
        <v>2605</v>
      </c>
    </row>
    <row r="19" spans="1:10" s="3" customFormat="1" ht="24.95" customHeight="1" thickBot="1" x14ac:dyDescent="0.25">
      <c r="A19" s="84" t="s">
        <v>40</v>
      </c>
      <c r="B19" s="71">
        <f>2744+300</f>
        <v>3044</v>
      </c>
      <c r="C19" s="15">
        <v>0</v>
      </c>
      <c r="D19" s="15">
        <v>0</v>
      </c>
      <c r="E19" s="15">
        <v>0</v>
      </c>
      <c r="F19" s="15">
        <v>0</v>
      </c>
      <c r="G19" s="34">
        <v>0</v>
      </c>
      <c r="H19" s="55">
        <v>0</v>
      </c>
      <c r="I19" s="30">
        <f t="shared" si="0"/>
        <v>3044</v>
      </c>
      <c r="J19" s="4"/>
    </row>
    <row r="20" spans="1:10" s="3" customFormat="1" ht="24.95" customHeight="1" x14ac:dyDescent="0.2">
      <c r="A20" s="80" t="s">
        <v>11</v>
      </c>
      <c r="B20" s="72">
        <v>161968.19</v>
      </c>
      <c r="C20" s="9">
        <v>0</v>
      </c>
      <c r="D20" s="9">
        <v>0</v>
      </c>
      <c r="E20" s="9">
        <v>0</v>
      </c>
      <c r="F20" s="9">
        <v>0</v>
      </c>
      <c r="G20" s="8">
        <v>0</v>
      </c>
      <c r="H20" s="56">
        <v>0</v>
      </c>
      <c r="I20" s="28">
        <f t="shared" si="0"/>
        <v>161968.19</v>
      </c>
    </row>
    <row r="21" spans="1:10" s="3" customFormat="1" ht="24.95" customHeight="1" x14ac:dyDescent="0.2">
      <c r="A21" s="83" t="s">
        <v>12</v>
      </c>
      <c r="B21" s="70">
        <v>21242.58</v>
      </c>
      <c r="C21" s="11">
        <v>0</v>
      </c>
      <c r="D21" s="11">
        <v>13439.75</v>
      </c>
      <c r="E21" s="11">
        <v>1118.75</v>
      </c>
      <c r="F21" s="11">
        <v>0</v>
      </c>
      <c r="G21" s="11">
        <v>340778.48</v>
      </c>
      <c r="H21" s="54">
        <v>0</v>
      </c>
      <c r="I21" s="25">
        <f t="shared" si="0"/>
        <v>376579.56</v>
      </c>
    </row>
    <row r="22" spans="1:10" s="3" customFormat="1" ht="24.95" customHeight="1" x14ac:dyDescent="0.2">
      <c r="A22" s="83" t="s">
        <v>13</v>
      </c>
      <c r="B22" s="70">
        <f>214464.41+50000</f>
        <v>264464.41000000003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54">
        <v>0</v>
      </c>
      <c r="I22" s="25">
        <f t="shared" si="0"/>
        <v>264464.41000000003</v>
      </c>
    </row>
    <row r="23" spans="1:10" s="3" customFormat="1" ht="24.95" customHeight="1" x14ac:dyDescent="0.2">
      <c r="A23" s="83" t="s">
        <v>14</v>
      </c>
      <c r="B23" s="70">
        <v>42469.49</v>
      </c>
      <c r="C23" s="11">
        <v>0</v>
      </c>
      <c r="D23" s="11">
        <v>0</v>
      </c>
      <c r="E23" s="11">
        <v>3962.5</v>
      </c>
      <c r="F23" s="11">
        <v>0</v>
      </c>
      <c r="G23" s="11">
        <v>0</v>
      </c>
      <c r="H23" s="54">
        <v>0</v>
      </c>
      <c r="I23" s="25">
        <f t="shared" si="0"/>
        <v>46431.99</v>
      </c>
    </row>
    <row r="24" spans="1:10" s="3" customFormat="1" ht="24.95" customHeight="1" x14ac:dyDescent="0.2">
      <c r="A24" s="83" t="s">
        <v>15</v>
      </c>
      <c r="B24" s="70">
        <v>5745.18</v>
      </c>
      <c r="C24" s="11">
        <v>4797.5</v>
      </c>
      <c r="D24" s="11">
        <v>0</v>
      </c>
      <c r="E24" s="11">
        <v>2468.98</v>
      </c>
      <c r="F24" s="11">
        <v>0</v>
      </c>
      <c r="G24" s="11">
        <v>0</v>
      </c>
      <c r="H24" s="54">
        <v>0</v>
      </c>
      <c r="I24" s="25">
        <f t="shared" si="0"/>
        <v>13011.66</v>
      </c>
    </row>
    <row r="25" spans="1:10" s="3" customFormat="1" ht="24.95" customHeight="1" thickBot="1" x14ac:dyDescent="0.25">
      <c r="A25" s="85" t="s">
        <v>16</v>
      </c>
      <c r="B25" s="73">
        <v>9249.19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57">
        <v>0</v>
      </c>
      <c r="I25" s="27">
        <f t="shared" si="0"/>
        <v>9249.19</v>
      </c>
      <c r="J25" s="4"/>
    </row>
    <row r="26" spans="1:10" s="3" customFormat="1" ht="24.95" customHeight="1" x14ac:dyDescent="0.2">
      <c r="A26" s="80" t="s">
        <v>17</v>
      </c>
      <c r="B26" s="72">
        <f>20968.75+1500</f>
        <v>22468.75</v>
      </c>
      <c r="C26" s="9">
        <v>0</v>
      </c>
      <c r="D26" s="9">
        <v>0</v>
      </c>
      <c r="E26" s="9">
        <v>9125.18</v>
      </c>
      <c r="F26" s="9">
        <v>0</v>
      </c>
      <c r="G26" s="9">
        <v>0</v>
      </c>
      <c r="H26" s="56">
        <v>0</v>
      </c>
      <c r="I26" s="28">
        <f t="shared" si="0"/>
        <v>31593.93</v>
      </c>
    </row>
    <row r="27" spans="1:10" s="3" customFormat="1" ht="24.95" customHeight="1" x14ac:dyDescent="0.2">
      <c r="A27" s="83" t="s">
        <v>18</v>
      </c>
      <c r="B27" s="70">
        <v>82397.86</v>
      </c>
      <c r="C27" s="11">
        <v>14728.23</v>
      </c>
      <c r="D27" s="11">
        <v>0</v>
      </c>
      <c r="E27" s="11">
        <v>9444.5</v>
      </c>
      <c r="F27" s="11">
        <v>0</v>
      </c>
      <c r="G27" s="11">
        <v>618.75</v>
      </c>
      <c r="H27" s="54">
        <v>0</v>
      </c>
      <c r="I27" s="25">
        <f t="shared" si="0"/>
        <v>107189.34</v>
      </c>
    </row>
    <row r="28" spans="1:10" s="3" customFormat="1" ht="24.95" customHeight="1" x14ac:dyDescent="0.2">
      <c r="A28" s="83" t="s">
        <v>19</v>
      </c>
      <c r="B28" s="70">
        <v>7611.24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54">
        <v>0</v>
      </c>
      <c r="I28" s="25">
        <f t="shared" si="0"/>
        <v>7611.24</v>
      </c>
    </row>
    <row r="29" spans="1:10" s="3" customFormat="1" ht="24.95" customHeight="1" x14ac:dyDescent="0.2">
      <c r="A29" s="83" t="s">
        <v>20</v>
      </c>
      <c r="B29" s="70">
        <f>78130.54+5000</f>
        <v>83130.539999999994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54">
        <v>0</v>
      </c>
      <c r="I29" s="25">
        <f t="shared" si="0"/>
        <v>83130.539999999994</v>
      </c>
    </row>
    <row r="30" spans="1:10" s="3" customFormat="1" ht="24.95" customHeight="1" x14ac:dyDescent="0.2">
      <c r="A30" s="83" t="s">
        <v>21</v>
      </c>
      <c r="B30" s="70">
        <v>8775</v>
      </c>
      <c r="C30" s="11">
        <v>3700</v>
      </c>
      <c r="D30" s="11">
        <v>0</v>
      </c>
      <c r="E30" s="11">
        <v>0</v>
      </c>
      <c r="F30" s="11">
        <v>0</v>
      </c>
      <c r="G30" s="11">
        <v>0</v>
      </c>
      <c r="H30" s="54">
        <v>0</v>
      </c>
      <c r="I30" s="25">
        <f t="shared" si="0"/>
        <v>12475</v>
      </c>
    </row>
    <row r="31" spans="1:10" s="3" customFormat="1" ht="24.95" customHeight="1" x14ac:dyDescent="0.2">
      <c r="A31" s="83" t="s">
        <v>22</v>
      </c>
      <c r="B31" s="70">
        <v>5798.13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54">
        <v>0</v>
      </c>
      <c r="I31" s="25">
        <f t="shared" si="0"/>
        <v>5798.13</v>
      </c>
    </row>
    <row r="32" spans="1:10" s="3" customFormat="1" ht="24.95" customHeight="1" x14ac:dyDescent="0.2">
      <c r="A32" s="83" t="s">
        <v>23</v>
      </c>
      <c r="B32" s="70">
        <v>19334.89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54">
        <v>0</v>
      </c>
      <c r="I32" s="25">
        <f t="shared" si="0"/>
        <v>19334.89</v>
      </c>
    </row>
    <row r="33" spans="1:10" s="3" customFormat="1" ht="24.95" customHeight="1" x14ac:dyDescent="0.2">
      <c r="A33" s="83" t="s">
        <v>24</v>
      </c>
      <c r="B33" s="70">
        <f>9842.5+721.25</f>
        <v>10563.75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54">
        <v>0</v>
      </c>
      <c r="I33" s="25">
        <f t="shared" si="0"/>
        <v>10563.75</v>
      </c>
    </row>
    <row r="34" spans="1:10" s="3" customFormat="1" ht="24.95" customHeight="1" thickBot="1" x14ac:dyDescent="0.25">
      <c r="A34" s="85" t="s">
        <v>25</v>
      </c>
      <c r="B34" s="73">
        <v>6900.5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57">
        <v>0</v>
      </c>
      <c r="I34" s="27">
        <f t="shared" si="0"/>
        <v>6900.5</v>
      </c>
      <c r="J34" s="4"/>
    </row>
    <row r="35" spans="1:10" s="3" customFormat="1" ht="24.95" customHeight="1" x14ac:dyDescent="0.2">
      <c r="A35" s="82" t="s">
        <v>41</v>
      </c>
      <c r="B35" s="74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58">
        <v>0</v>
      </c>
      <c r="I35" s="26">
        <f t="shared" si="0"/>
        <v>0</v>
      </c>
    </row>
    <row r="36" spans="1:10" s="3" customFormat="1" ht="24.95" customHeight="1" x14ac:dyDescent="0.2">
      <c r="A36" s="84" t="s">
        <v>26</v>
      </c>
      <c r="B36" s="71">
        <v>26181.18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55">
        <v>0</v>
      </c>
      <c r="I36" s="25">
        <f t="shared" si="0"/>
        <v>26181.18</v>
      </c>
    </row>
    <row r="37" spans="1:10" s="3" customFormat="1" ht="24.95" customHeight="1" x14ac:dyDescent="0.2">
      <c r="A37" s="84" t="s">
        <v>27</v>
      </c>
      <c r="B37" s="71">
        <v>8295.44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54">
        <v>0</v>
      </c>
      <c r="I37" s="25">
        <f t="shared" si="0"/>
        <v>8295.44</v>
      </c>
    </row>
    <row r="38" spans="1:10" s="3" customFormat="1" ht="24.95" customHeight="1" x14ac:dyDescent="0.2">
      <c r="A38" s="84" t="s">
        <v>28</v>
      </c>
      <c r="B38" s="71">
        <v>365.37</v>
      </c>
      <c r="C38" s="11">
        <v>6120</v>
      </c>
      <c r="D38" s="11">
        <v>0</v>
      </c>
      <c r="E38" s="11">
        <v>7501.87</v>
      </c>
      <c r="F38" s="11">
        <v>0</v>
      </c>
      <c r="G38" s="11">
        <v>0</v>
      </c>
      <c r="H38" s="54">
        <v>0</v>
      </c>
      <c r="I38" s="25">
        <f t="shared" si="0"/>
        <v>13987.24</v>
      </c>
    </row>
    <row r="39" spans="1:10" s="3" customFormat="1" ht="24.95" customHeight="1" x14ac:dyDescent="0.2">
      <c r="A39" s="84" t="s">
        <v>29</v>
      </c>
      <c r="B39" s="71">
        <v>1720</v>
      </c>
      <c r="C39" s="11">
        <v>0</v>
      </c>
      <c r="D39" s="11">
        <v>0</v>
      </c>
      <c r="E39" s="11">
        <v>3000</v>
      </c>
      <c r="F39" s="11">
        <v>0</v>
      </c>
      <c r="G39" s="11">
        <v>0</v>
      </c>
      <c r="H39" s="54">
        <v>0</v>
      </c>
      <c r="I39" s="25">
        <f t="shared" si="0"/>
        <v>4720</v>
      </c>
    </row>
    <row r="40" spans="1:10" s="3" customFormat="1" ht="24.95" customHeight="1" x14ac:dyDescent="0.2">
      <c r="A40" s="84" t="s">
        <v>58</v>
      </c>
      <c r="B40" s="71">
        <v>2928.13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55">
        <v>0</v>
      </c>
      <c r="I40" s="30">
        <f t="shared" si="0"/>
        <v>2928.13</v>
      </c>
    </row>
    <row r="41" spans="1:10" s="3" customFormat="1" ht="24.95" customHeight="1" thickBot="1" x14ac:dyDescent="0.25">
      <c r="A41" s="84" t="s">
        <v>30</v>
      </c>
      <c r="B41" s="71">
        <v>47040</v>
      </c>
      <c r="C41" s="15">
        <v>1967.64</v>
      </c>
      <c r="D41" s="15">
        <v>0</v>
      </c>
      <c r="E41" s="15">
        <v>19628.23</v>
      </c>
      <c r="F41" s="15">
        <v>0</v>
      </c>
      <c r="G41" s="15">
        <v>0</v>
      </c>
      <c r="H41" s="57">
        <v>0</v>
      </c>
      <c r="I41" s="27">
        <f t="shared" si="0"/>
        <v>68635.87</v>
      </c>
    </row>
    <row r="42" spans="1:10" s="3" customFormat="1" ht="24.95" customHeight="1" x14ac:dyDescent="0.2">
      <c r="A42" s="86" t="s">
        <v>31</v>
      </c>
      <c r="B42" s="75">
        <f>7323.7+700</f>
        <v>8023.7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59">
        <v>0</v>
      </c>
      <c r="I42" s="28">
        <f t="shared" si="0"/>
        <v>8023.7</v>
      </c>
    </row>
    <row r="43" spans="1:10" s="3" customFormat="1" ht="24.95" customHeight="1" thickBot="1" x14ac:dyDescent="0.25">
      <c r="A43" s="85" t="s">
        <v>32</v>
      </c>
      <c r="B43" s="73">
        <v>69.3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57">
        <v>0</v>
      </c>
      <c r="I43" s="30">
        <f t="shared" si="0"/>
        <v>69.3</v>
      </c>
    </row>
    <row r="44" spans="1:10" s="3" customFormat="1" ht="30" customHeight="1" thickBot="1" x14ac:dyDescent="0.25">
      <c r="A44" s="87" t="s">
        <v>33</v>
      </c>
      <c r="B44" s="76">
        <v>118973.1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60">
        <v>0</v>
      </c>
      <c r="I44" s="31">
        <f t="shared" si="0"/>
        <v>118973.1</v>
      </c>
    </row>
    <row r="45" spans="1:10" s="3" customFormat="1" ht="24.95" customHeight="1" x14ac:dyDescent="0.2">
      <c r="A45" s="84" t="s">
        <v>34</v>
      </c>
      <c r="B45" s="71">
        <v>506.6</v>
      </c>
      <c r="C45" s="15">
        <v>16088.32</v>
      </c>
      <c r="D45" s="15">
        <v>0</v>
      </c>
      <c r="E45" s="15">
        <v>0</v>
      </c>
      <c r="F45" s="15">
        <v>0</v>
      </c>
      <c r="G45" s="15">
        <v>0</v>
      </c>
      <c r="H45" s="55">
        <v>0</v>
      </c>
      <c r="I45" s="26">
        <f t="shared" si="0"/>
        <v>16594.919999999998</v>
      </c>
    </row>
    <row r="46" spans="1:10" s="3" customFormat="1" ht="24.95" customHeight="1" x14ac:dyDescent="0.2">
      <c r="A46" s="84" t="s">
        <v>59</v>
      </c>
      <c r="B46" s="71">
        <v>0</v>
      </c>
      <c r="C46" s="15">
        <v>6191.25</v>
      </c>
      <c r="D46" s="15">
        <v>0</v>
      </c>
      <c r="E46" s="15">
        <v>0</v>
      </c>
      <c r="F46" s="15">
        <v>0</v>
      </c>
      <c r="G46" s="15">
        <v>0</v>
      </c>
      <c r="H46" s="55">
        <v>0</v>
      </c>
      <c r="I46" s="26">
        <f t="shared" si="0"/>
        <v>6191.25</v>
      </c>
    </row>
    <row r="47" spans="1:10" s="3" customFormat="1" ht="24.95" customHeight="1" x14ac:dyDescent="0.2">
      <c r="A47" s="84" t="s">
        <v>35</v>
      </c>
      <c r="B47" s="71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55">
        <v>0</v>
      </c>
      <c r="I47" s="25">
        <f t="shared" si="0"/>
        <v>0</v>
      </c>
      <c r="J47" s="4"/>
    </row>
    <row r="48" spans="1:10" s="3" customFormat="1" ht="24.95" customHeight="1" x14ac:dyDescent="0.2">
      <c r="A48" s="84" t="s">
        <v>36</v>
      </c>
      <c r="B48" s="71">
        <v>45</v>
      </c>
      <c r="C48" s="15">
        <v>4584.54</v>
      </c>
      <c r="D48" s="15">
        <v>0</v>
      </c>
      <c r="E48" s="15">
        <v>0</v>
      </c>
      <c r="F48" s="15">
        <v>0</v>
      </c>
      <c r="G48" s="15">
        <v>0</v>
      </c>
      <c r="H48" s="55">
        <v>0</v>
      </c>
      <c r="I48" s="25">
        <f t="shared" si="0"/>
        <v>4629.54</v>
      </c>
    </row>
    <row r="49" spans="1:13" s="3" customFormat="1" ht="24.95" customHeight="1" thickBot="1" x14ac:dyDescent="0.25">
      <c r="A49" s="84" t="s">
        <v>50</v>
      </c>
      <c r="B49" s="71">
        <v>59.9</v>
      </c>
      <c r="C49" s="15">
        <v>428479.78</v>
      </c>
      <c r="D49" s="15">
        <v>0</v>
      </c>
      <c r="E49" s="15">
        <v>0</v>
      </c>
      <c r="F49" s="15">
        <v>0</v>
      </c>
      <c r="G49" s="15">
        <v>0</v>
      </c>
      <c r="H49" s="55">
        <v>0</v>
      </c>
      <c r="I49" s="27">
        <f t="shared" si="0"/>
        <v>428539.68000000005</v>
      </c>
      <c r="J49" s="4"/>
    </row>
    <row r="50" spans="1:13" s="3" customFormat="1" ht="30" customHeight="1" thickBot="1" x14ac:dyDescent="0.25">
      <c r="A50" s="23" t="s">
        <v>37</v>
      </c>
      <c r="B50" s="77">
        <f t="shared" ref="B50:H50" si="1">SUM(B10:B49)</f>
        <v>2518248.7300000004</v>
      </c>
      <c r="C50" s="29">
        <f t="shared" si="1"/>
        <v>9333870.6699999999</v>
      </c>
      <c r="D50" s="29">
        <f t="shared" si="1"/>
        <v>194923.36</v>
      </c>
      <c r="E50" s="29">
        <f t="shared" si="1"/>
        <v>59818.149999999994</v>
      </c>
      <c r="F50" s="29">
        <f t="shared" si="1"/>
        <v>0</v>
      </c>
      <c r="G50" s="29">
        <f t="shared" si="1"/>
        <v>481497.23</v>
      </c>
      <c r="H50" s="61">
        <f t="shared" si="1"/>
        <v>0</v>
      </c>
      <c r="I50" s="24">
        <f t="shared" si="0"/>
        <v>12588358.140000001</v>
      </c>
    </row>
    <row r="51" spans="1:13" s="3" customFormat="1" ht="30" customHeight="1" thickBot="1" x14ac:dyDescent="0.25">
      <c r="A51" s="23" t="s">
        <v>38</v>
      </c>
      <c r="B51" s="78">
        <v>2396165.96</v>
      </c>
      <c r="C51" s="49">
        <v>9259536.6300000008</v>
      </c>
      <c r="D51" s="49">
        <v>175956.14</v>
      </c>
      <c r="E51" s="49">
        <v>59906.67</v>
      </c>
      <c r="F51" s="49">
        <v>14.18</v>
      </c>
      <c r="G51" s="49">
        <v>855192.77</v>
      </c>
      <c r="H51" s="62">
        <v>2386.3200000000002</v>
      </c>
      <c r="I51" s="64">
        <f t="shared" si="0"/>
        <v>12749158.67</v>
      </c>
    </row>
    <row r="52" spans="1:13" s="3" customFormat="1" ht="30" customHeight="1" thickBot="1" x14ac:dyDescent="0.25">
      <c r="A52" s="88" t="s">
        <v>61</v>
      </c>
      <c r="B52" s="89">
        <f>-318706.48-71692.9-77793.03</f>
        <v>-468192.41000000003</v>
      </c>
      <c r="C52" s="90">
        <f>-13167.78+77793.03</f>
        <v>64625.25</v>
      </c>
      <c r="D52" s="90">
        <v>17915.27</v>
      </c>
      <c r="E52" s="90">
        <v>0</v>
      </c>
      <c r="F52" s="90">
        <v>4.7300000000000004</v>
      </c>
      <c r="G52" s="90">
        <v>222460.31</v>
      </c>
      <c r="H52" s="91">
        <v>2386.3200000000002</v>
      </c>
      <c r="I52" s="92">
        <f>SUM(B52:H52)</f>
        <v>-160800.53000000003</v>
      </c>
    </row>
    <row r="53" spans="1:13" s="3" customFormat="1" ht="30" customHeight="1" thickBot="1" x14ac:dyDescent="0.25">
      <c r="A53" s="93" t="s">
        <v>62</v>
      </c>
      <c r="B53" s="89">
        <f>B51-B50</f>
        <v>-122082.77000000048</v>
      </c>
      <c r="C53" s="90">
        <f t="shared" ref="C53:H53" si="2">C51-C50</f>
        <v>-74334.039999999106</v>
      </c>
      <c r="D53" s="90">
        <f t="shared" si="2"/>
        <v>-18967.219999999972</v>
      </c>
      <c r="E53" s="90">
        <f t="shared" si="2"/>
        <v>88.520000000004075</v>
      </c>
      <c r="F53" s="90">
        <f t="shared" si="2"/>
        <v>14.18</v>
      </c>
      <c r="G53" s="90">
        <f t="shared" si="2"/>
        <v>373695.54000000004</v>
      </c>
      <c r="H53" s="91">
        <f t="shared" si="2"/>
        <v>2386.3200000000002</v>
      </c>
      <c r="I53" s="92">
        <f>SUM(B53:H53)</f>
        <v>160800.53000000049</v>
      </c>
      <c r="J53" s="4"/>
    </row>
    <row r="54" spans="1:13" s="3" customFormat="1" ht="30" customHeight="1" thickBot="1" x14ac:dyDescent="0.25">
      <c r="A54" s="93" t="s">
        <v>60</v>
      </c>
      <c r="B54" s="89">
        <f>SUM(B52:B53)</f>
        <v>-590275.18000000052</v>
      </c>
      <c r="C54" s="90">
        <f t="shared" ref="C54:H54" si="3">SUM(C52:C53)</f>
        <v>-9708.7899999991059</v>
      </c>
      <c r="D54" s="90">
        <f t="shared" si="3"/>
        <v>-1051.9499999999716</v>
      </c>
      <c r="E54" s="90">
        <f t="shared" si="3"/>
        <v>88.520000000004075</v>
      </c>
      <c r="F54" s="90">
        <f t="shared" si="3"/>
        <v>18.91</v>
      </c>
      <c r="G54" s="90">
        <f t="shared" si="3"/>
        <v>596155.85000000009</v>
      </c>
      <c r="H54" s="91">
        <f t="shared" si="3"/>
        <v>4772.6400000000003</v>
      </c>
      <c r="I54" s="92">
        <f>SUM(B54:H54)</f>
        <v>5.6843418860808015E-10</v>
      </c>
    </row>
    <row r="55" spans="1:13" s="3" customFormat="1" ht="39.950000000000003" customHeight="1" x14ac:dyDescent="0.2">
      <c r="A55" s="32" t="s">
        <v>52</v>
      </c>
      <c r="B55" s="4"/>
      <c r="C55" s="4"/>
      <c r="D55" s="4"/>
    </row>
    <row r="56" spans="1:13" s="3" customFormat="1" ht="20.100000000000001" customHeight="1" x14ac:dyDescent="0.2">
      <c r="A56" s="19"/>
      <c r="E56" s="47"/>
      <c r="F56" s="47"/>
      <c r="G56" s="47"/>
      <c r="H56" s="42" t="s">
        <v>44</v>
      </c>
      <c r="I56" s="43"/>
      <c r="J56" s="2"/>
      <c r="K56" s="2"/>
      <c r="L56" s="2"/>
      <c r="M56" s="2"/>
    </row>
    <row r="57" spans="1:13" s="3" customFormat="1" ht="24.95" customHeight="1" x14ac:dyDescent="0.2">
      <c r="A57" s="19"/>
      <c r="E57" s="20"/>
      <c r="F57" s="20"/>
      <c r="G57" s="20"/>
      <c r="H57" s="44"/>
      <c r="I57" s="44"/>
      <c r="J57" s="2"/>
      <c r="K57" s="2"/>
      <c r="L57" s="2"/>
      <c r="M57" s="2"/>
    </row>
    <row r="58" spans="1:13" s="3" customFormat="1" ht="20.100000000000001" customHeight="1" x14ac:dyDescent="0.2">
      <c r="A58" s="19"/>
      <c r="E58" s="20"/>
      <c r="F58" s="20"/>
      <c r="G58" s="20"/>
      <c r="H58" s="45" t="s">
        <v>53</v>
      </c>
      <c r="I58" s="45"/>
      <c r="J58" s="2"/>
      <c r="K58" s="2"/>
      <c r="L58" s="2"/>
      <c r="M58" s="2"/>
    </row>
    <row r="59" spans="1:13" s="3" customFormat="1" ht="39.950000000000003" customHeight="1" x14ac:dyDescent="0.2">
      <c r="A59" s="19"/>
      <c r="E59" s="20"/>
      <c r="F59" s="20"/>
      <c r="G59" s="20"/>
      <c r="H59" s="22"/>
      <c r="I59" s="22"/>
      <c r="J59" s="2"/>
      <c r="K59" s="2"/>
      <c r="L59" s="2"/>
      <c r="M59" s="2"/>
    </row>
    <row r="60" spans="1:13" s="3" customFormat="1" ht="24.95" customHeight="1" x14ac:dyDescent="0.2">
      <c r="A60" s="19"/>
      <c r="E60" s="20"/>
      <c r="F60" s="20"/>
      <c r="G60" s="20"/>
      <c r="H60" s="42" t="s">
        <v>43</v>
      </c>
      <c r="I60" s="43"/>
      <c r="J60" s="2"/>
      <c r="K60" s="2"/>
      <c r="L60" s="2"/>
      <c r="M60" s="2"/>
    </row>
    <row r="61" spans="1:13" s="3" customFormat="1" ht="24.95" customHeight="1" x14ac:dyDescent="0.2">
      <c r="A61" s="19"/>
      <c r="E61" s="20"/>
      <c r="F61" s="20"/>
      <c r="G61" s="20"/>
      <c r="H61" s="46"/>
      <c r="I61" s="46"/>
      <c r="J61" s="2"/>
      <c r="K61" s="2"/>
      <c r="L61" s="2"/>
      <c r="M61" s="2"/>
    </row>
    <row r="62" spans="1:13" s="3" customFormat="1" ht="20.100000000000001" customHeight="1" x14ac:dyDescent="0.2">
      <c r="A62" s="19"/>
      <c r="E62" s="20"/>
      <c r="F62" s="20"/>
      <c r="G62" s="20"/>
      <c r="H62" s="45" t="s">
        <v>39</v>
      </c>
      <c r="I62" s="45"/>
      <c r="J62" s="2"/>
      <c r="K62" s="2"/>
      <c r="L62" s="2"/>
      <c r="M62" s="2"/>
    </row>
    <row r="63" spans="1:13" s="3" customFormat="1" ht="30" customHeight="1" x14ac:dyDescent="0.2">
      <c r="A63" s="5"/>
      <c r="E63" s="18"/>
      <c r="F63" s="18"/>
      <c r="G63" s="18"/>
      <c r="H63"/>
      <c r="I63"/>
      <c r="J63" s="2"/>
      <c r="K63" s="2"/>
      <c r="L63" s="2"/>
      <c r="M63" s="2"/>
    </row>
    <row r="64" spans="1:13" s="3" customFormat="1" ht="20.100000000000001" customHeight="1" x14ac:dyDescent="0.2">
      <c r="A64" s="6"/>
      <c r="B64" s="7"/>
      <c r="C64" s="7"/>
      <c r="D64" s="7"/>
      <c r="E64" s="41"/>
      <c r="F64" s="41"/>
      <c r="G64" s="41"/>
      <c r="H64" s="21"/>
      <c r="I64" s="21"/>
      <c r="J64" s="7"/>
      <c r="K64" s="7"/>
      <c r="L64" s="7"/>
      <c r="M64" s="7"/>
    </row>
    <row r="65" spans="1:13" s="3" customFormat="1" ht="39.950000000000003" customHeight="1" x14ac:dyDescent="0.2">
      <c r="A65" s="5"/>
      <c r="H65"/>
      <c r="I65"/>
      <c r="J65" s="2"/>
      <c r="K65" s="2"/>
      <c r="L65" s="2"/>
      <c r="M65" s="2"/>
    </row>
    <row r="66" spans="1:13" s="3" customFormat="1" ht="20.100000000000001" customHeight="1" x14ac:dyDescent="0.2">
      <c r="H66" s="22"/>
      <c r="I66" s="22"/>
    </row>
    <row r="67" spans="1:13" s="3" customFormat="1" ht="30" customHeight="1" x14ac:dyDescent="0.2">
      <c r="H67"/>
      <c r="I67"/>
    </row>
    <row r="68" spans="1:13" s="3" customFormat="1" ht="20.100000000000001" customHeight="1" x14ac:dyDescent="0.2">
      <c r="H68" s="21"/>
      <c r="I68" s="21"/>
    </row>
    <row r="69" spans="1:13" s="3" customFormat="1" ht="15" x14ac:dyDescent="0.2">
      <c r="H69" s="21"/>
      <c r="I69" s="21"/>
    </row>
    <row r="70" spans="1:13" s="3" customFormat="1" ht="15" x14ac:dyDescent="0.2"/>
    <row r="71" spans="1:13" s="3" customFormat="1" ht="15" x14ac:dyDescent="0.2"/>
    <row r="72" spans="1:13" s="3" customFormat="1" ht="15" x14ac:dyDescent="0.2"/>
    <row r="73" spans="1:13" s="3" customFormat="1" ht="15" x14ac:dyDescent="0.2"/>
    <row r="74" spans="1:13" s="3" customFormat="1" ht="15" x14ac:dyDescent="0.2"/>
    <row r="75" spans="1:13" s="3" customFormat="1" ht="15" x14ac:dyDescent="0.2"/>
    <row r="76" spans="1:13" s="3" customFormat="1" ht="15" x14ac:dyDescent="0.2"/>
    <row r="77" spans="1:13" s="3" customFormat="1" ht="15" x14ac:dyDescent="0.2"/>
    <row r="78" spans="1:13" s="3" customFormat="1" ht="15" x14ac:dyDescent="0.2"/>
    <row r="79" spans="1:13" s="3" customFormat="1" ht="15" x14ac:dyDescent="0.2"/>
    <row r="80" spans="1:13" s="3" customFormat="1" ht="15" x14ac:dyDescent="0.2"/>
    <row r="81" s="3" customFormat="1" ht="15" x14ac:dyDescent="0.2"/>
    <row r="82" s="3" customFormat="1" ht="15" x14ac:dyDescent="0.2"/>
    <row r="83" s="3" customFormat="1" ht="15" x14ac:dyDescent="0.2"/>
    <row r="84" s="3" customFormat="1" ht="15" x14ac:dyDescent="0.2"/>
    <row r="85" s="3" customFormat="1" ht="15" x14ac:dyDescent="0.2"/>
    <row r="86" s="3" customFormat="1" ht="15" x14ac:dyDescent="0.2"/>
    <row r="87" s="3" customFormat="1" ht="15" x14ac:dyDescent="0.2"/>
    <row r="88" s="3" customFormat="1" ht="15" x14ac:dyDescent="0.2"/>
    <row r="89" s="3" customFormat="1" ht="15" x14ac:dyDescent="0.2"/>
    <row r="90" s="3" customFormat="1" ht="15" x14ac:dyDescent="0.2"/>
    <row r="91" s="3" customFormat="1" ht="15" x14ac:dyDescent="0.2"/>
    <row r="92" s="3" customFormat="1" ht="15" x14ac:dyDescent="0.2"/>
    <row r="93" s="3" customFormat="1" ht="15" x14ac:dyDescent="0.2"/>
    <row r="94" s="3" customFormat="1" ht="15" x14ac:dyDescent="0.2"/>
    <row r="95" s="3" customFormat="1" ht="15" x14ac:dyDescent="0.2"/>
    <row r="96" s="3" customFormat="1" ht="15" x14ac:dyDescent="0.2"/>
    <row r="97" s="3" customFormat="1" ht="15" x14ac:dyDescent="0.2"/>
    <row r="98" s="3" customFormat="1" ht="15" x14ac:dyDescent="0.2"/>
    <row r="99" s="3" customFormat="1" ht="15" x14ac:dyDescent="0.2"/>
    <row r="100" s="3" customFormat="1" ht="15" x14ac:dyDescent="0.2"/>
    <row r="101" s="3" customFormat="1" ht="15" x14ac:dyDescent="0.2"/>
    <row r="102" s="3" customFormat="1" ht="15" x14ac:dyDescent="0.2"/>
    <row r="103" s="3" customFormat="1" ht="15" x14ac:dyDescent="0.2"/>
    <row r="104" s="3" customFormat="1" ht="15" x14ac:dyDescent="0.2"/>
    <row r="105" s="3" customFormat="1" ht="15" x14ac:dyDescent="0.2"/>
    <row r="106" s="3" customFormat="1" ht="15" x14ac:dyDescent="0.2"/>
    <row r="107" s="3" customFormat="1" ht="15" x14ac:dyDescent="0.2"/>
    <row r="108" s="3" customFormat="1" ht="15" x14ac:dyDescent="0.2"/>
    <row r="109" s="3" customFormat="1" ht="15" x14ac:dyDescent="0.2"/>
  </sheetData>
  <mergeCells count="10">
    <mergeCell ref="A5:I5"/>
    <mergeCell ref="B8:I8"/>
    <mergeCell ref="E64:G64"/>
    <mergeCell ref="H56:I56"/>
    <mergeCell ref="H57:I57"/>
    <mergeCell ref="H60:I60"/>
    <mergeCell ref="H58:I58"/>
    <mergeCell ref="H61:I61"/>
    <mergeCell ref="H62:I62"/>
    <mergeCell ref="E56:G56"/>
  </mergeCells>
  <printOptions horizontalCentered="1"/>
  <pageMargins left="0.11811023622047245" right="0.11811023622047245" top="0.35433070866141736" bottom="0.47244094488188981" header="0.27559055118110237" footer="0.27559055118110237"/>
  <pageSetup paperSize="9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Prihodi i rashodi</vt:lpstr>
      <vt:lpstr>'Prihodi i rashodi'!Ispis_naslova</vt:lpstr>
      <vt:lpstr>'Prihodi i rashodi'!Podrucje_ispisa</vt:lpstr>
    </vt:vector>
  </TitlesOfParts>
  <Company>Ministarstvo Financija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Darko Domjanić</cp:lastModifiedBy>
  <cp:lastPrinted>2020-12-29T15:25:09Z</cp:lastPrinted>
  <dcterms:created xsi:type="dcterms:W3CDTF">2013-09-11T11:00:21Z</dcterms:created>
  <dcterms:modified xsi:type="dcterms:W3CDTF">2020-12-29T16:56:11Z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