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Rebalans rashoda" sheetId="1" r:id="rId1"/>
    <sheet name="Rebalans prihoda" sheetId="2" r:id="rId2"/>
  </sheets>
  <definedNames>
    <definedName name="_xlnm.Print_Titles" localSheetId="1">'Rebalans prihoda'!$1:$1</definedName>
    <definedName name="_xlnm.Print_Titles" localSheetId="0">'Rebalans rashoda'!$7:$7</definedName>
    <definedName name="_xlnm.Print_Area" localSheetId="1">'Rebalans prihoda'!$A$1:$C$15</definedName>
    <definedName name="_xlnm.Print_Area" localSheetId="0">'Rebalans rashoda'!$A$1:$C$77</definedName>
  </definedNames>
  <calcPr fullCalcOnLoad="1"/>
</workbook>
</file>

<file path=xl/sharedStrings.xml><?xml version="1.0" encoding="utf-8"?>
<sst xmlns="http://schemas.openxmlformats.org/spreadsheetml/2006/main" count="94" uniqueCount="85">
  <si>
    <t>3211 - Službena putovanja</t>
  </si>
  <si>
    <t>3213 - Stručno usavršavanje zaposlenika</t>
  </si>
  <si>
    <t>3223 - Energija</t>
  </si>
  <si>
    <t>3224 - Materijal i dijelovi za tekuće i investicijsko održavanje</t>
  </si>
  <si>
    <t>3225 - Sitni inventar i auto-gume</t>
  </si>
  <si>
    <t>3227 - Službena, radna i zaštitna odjeća i obuća</t>
  </si>
  <si>
    <t>3231 - Usluge telefona, pošte i prijevoza</t>
  </si>
  <si>
    <t>3232 - Usluge tekućeg i investicijskog održavanja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</si>
  <si>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</si>
  <si>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</si>
  <si>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</si>
  <si>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</si>
  <si>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</si>
  <si>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</si>
  <si>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</si>
  <si>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3292 - Premije osiguranja</t>
  </si>
  <si>
    <t>3293 - Reprezentacija</t>
  </si>
  <si>
    <t>3294 - Članarine</t>
  </si>
  <si>
    <t>3299 - Ostali nespomenuti rashodi poslovanja</t>
  </si>
  <si>
    <t>3431 - Bankarske usluge i usluge platnog prometa</t>
  </si>
  <si>
    <t>3433 - Zatezne kamate</t>
  </si>
  <si>
    <t>4212 - Poslovni objekti</t>
  </si>
  <si>
    <t>4221 - Uredska oprema i namještaj</t>
  </si>
  <si>
    <t>3111 - Plaće za redovan rad</t>
  </si>
  <si>
    <t>3121 - Ostali rashodi za zaposlene</t>
  </si>
  <si>
    <t>3132 - Doprinos za obvezno zdravstveno osiguranje</t>
  </si>
  <si>
    <t>3133 - Doprinos za obvezno osiguranje u slučaju nezaposlenosti</t>
  </si>
  <si>
    <t>3212 - Naknade za prijevoz, za rad na terenu i odvojeni život</t>
  </si>
  <si>
    <t>3222 - Materijal i sirovine</t>
  </si>
  <si>
    <t>4241 - Knjige</t>
  </si>
  <si>
    <t>3291 - Naknade za rad predstavničkih tijela, povjerenstava…</t>
  </si>
  <si>
    <t>3113 - Plaće za prekovremeni rad</t>
  </si>
  <si>
    <t>3114 - Plaće za posebne uvjete rada</t>
  </si>
  <si>
    <t>3241 - Naknade troškova osobama izvan radnog odnosa</t>
  </si>
  <si>
    <t>4227 - Uređaji, strojevi i oprema za ostale namjene</t>
  </si>
  <si>
    <t>Osnovna škola Pavleka Miškine</t>
  </si>
  <si>
    <t>Zagreb, Sveti Duh 24</t>
  </si>
  <si>
    <t>OIB: 85286272245</t>
  </si>
  <si>
    <t>3722 - Naknade građanima i kućanstvima u naravi</t>
  </si>
  <si>
    <t>3221 - Uredski materijal i ostali materijalni rashodi</t>
  </si>
  <si>
    <t>Izvor prihoda i primitaka</t>
  </si>
  <si>
    <t>UKUPNO PRIHODI</t>
  </si>
  <si>
    <t>3214 - Ostale naknade troškova zaposlenima</t>
  </si>
  <si>
    <t>3295 - Pristojbe i naknade</t>
  </si>
  <si>
    <t>4223 - Oprema za održavanje i zaštitu</t>
  </si>
  <si>
    <t>Oznaka iz računskog plana</t>
  </si>
  <si>
    <t>311 - Rashodi za plaće</t>
  </si>
  <si>
    <t>312 - Ostali rashodi za zaposlene</t>
  </si>
  <si>
    <t>313 - Rashodi za doprinose na plaću</t>
  </si>
  <si>
    <t>321 - Naknade troškova zaposlenima</t>
  </si>
  <si>
    <t>322 - Rashodi za materijal i energiju</t>
  </si>
  <si>
    <t>323 - Rashodi za usluge</t>
  </si>
  <si>
    <t>324 - Naknade osobama izvan radnog odnosa</t>
  </si>
  <si>
    <t>329 - Ostali nespomenuti rashodi poslovanja</t>
  </si>
  <si>
    <t>372 - Ostale naknade građanima</t>
  </si>
  <si>
    <t>343 - Ostali financijski rashodi</t>
  </si>
  <si>
    <t>424 - Knjige</t>
  </si>
  <si>
    <t>422 - Postrojenja i oprema</t>
  </si>
  <si>
    <t>4226 - Glazbena i sportska oprema</t>
  </si>
  <si>
    <t>Predsjednica Školskog odbora</t>
  </si>
  <si>
    <t>Elvira Divić</t>
  </si>
  <si>
    <t>Ravnateljica</t>
  </si>
  <si>
    <t>Vesna Vrbanović Jančić</t>
  </si>
  <si>
    <r>
      <t xml:space="preserve">REBALANS FINANCIJSKOG PLANA za 2019.
</t>
    </r>
    <r>
      <rPr>
        <b/>
        <sz val="14"/>
        <color indexed="60"/>
        <rFont val="Arial"/>
        <family val="2"/>
      </rPr>
      <t>- R A S H O D I -</t>
    </r>
  </si>
  <si>
    <t>FINANCIJSKI PLAN
za 2019.</t>
  </si>
  <si>
    <t>REBALANS PLANA
za 2019.</t>
  </si>
  <si>
    <t>U Zagrebu, prosinac 2019.</t>
  </si>
  <si>
    <r>
      <t xml:space="preserve">REBALANS FINANCIJSKOG PLANA ZA 2019.
</t>
    </r>
    <r>
      <rPr>
        <b/>
        <sz val="12"/>
        <color indexed="60"/>
        <rFont val="Arial"/>
        <family val="2"/>
      </rPr>
      <t>- P R I H O D I -</t>
    </r>
  </si>
  <si>
    <t>Financijski plan za 2019.</t>
  </si>
  <si>
    <t>UKUPNO RASHODI</t>
  </si>
  <si>
    <t>REBALANS Financijskog plana za 2019.</t>
  </si>
  <si>
    <t>638 - Prihodi temeljem prijenosa EU sredstava</t>
  </si>
  <si>
    <t>661 - Prihodi od prodaje proizvoda i usluga</t>
  </si>
  <si>
    <t>663 - Prihodi od donacija</t>
  </si>
  <si>
    <t>652 - Prihodi po posebnim propisima
- prihodi od sudjelovanja roditelja</t>
  </si>
  <si>
    <t>641 - Prihodi od financijske imovine
- kamate</t>
  </si>
  <si>
    <t>671 - Prihodi iz (nadležnog) proračuna
- prihodi iz Proračuna Grada Zagreba</t>
  </si>
  <si>
    <t>636 - Pomoći proračunskim korisnicima iz nenadležnog proračuna
- prihodi iz Državnog proračuna RH</t>
  </si>
  <si>
    <t>721 - Prihodi od prodaje nefinancijske imovine</t>
  </si>
  <si>
    <t>3296 - Troškovi sudskih postupaka</t>
  </si>
  <si>
    <t>4222 - Komunikacijska oprema</t>
  </si>
  <si>
    <t>4241 - Knjige - udžbenici</t>
  </si>
  <si>
    <t>4262 - Ulaganja u računalne programe</t>
  </si>
  <si>
    <t>426 - Nematerijalna imovina</t>
  </si>
  <si>
    <t>višak prihoda za pokriće gubitaka prethodnih razdoblja /
manjak prihoda u odnosu na rashode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</si>
</sst>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Bookman Old Style"/>
      <family val="1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Bookman Old Style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7" fillId="33" borderId="0" applyNumberFormat="0" applyBorder="0" applyAlignment="0" applyProtection="0"/>
    <xf numFmtId="0" fontId="16" fillId="4" borderId="1" applyNumberFormat="0" applyFont="0" applyAlignment="0" applyProtection="0"/>
    <xf numFmtId="0" fontId="18" fillId="34" borderId="2" applyNumberFormat="0" applyAlignment="0" applyProtection="0"/>
    <xf numFmtId="0" fontId="10" fillId="35" borderId="3" applyNumberForma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1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9" fillId="34" borderId="7" applyNumberFormat="0" applyAlignment="0" applyProtection="0"/>
    <xf numFmtId="0" fontId="43" fillId="42" borderId="8" applyNumberFormat="0" applyAlignment="0" applyProtection="0"/>
    <xf numFmtId="0" fontId="11" fillId="0" borderId="9" applyNumberFormat="0" applyFill="0" applyAlignment="0" applyProtection="0"/>
    <xf numFmtId="0" fontId="44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8" fillId="44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7" fillId="0" borderId="0" xfId="85" applyNumberFormat="1" applyFont="1" applyFill="1" applyBorder="1" applyAlignment="1" applyProtection="1">
      <alignment/>
      <protection/>
    </xf>
    <xf numFmtId="0" fontId="17" fillId="0" borderId="0" xfId="85" applyNumberFormat="1" applyFont="1" applyFill="1" applyBorder="1" applyAlignment="1" applyProtection="1">
      <alignment vertical="center"/>
      <protection/>
    </xf>
    <xf numFmtId="0" fontId="25" fillId="0" borderId="0" xfId="85" applyNumberFormat="1" applyFont="1" applyFill="1" applyBorder="1" applyAlignment="1" applyProtection="1">
      <alignment vertical="center"/>
      <protection/>
    </xf>
    <xf numFmtId="0" fontId="26" fillId="0" borderId="17" xfId="85" applyFont="1" applyBorder="1" applyAlignment="1" quotePrefix="1">
      <alignment horizontal="left" vertical="center" wrapText="1"/>
      <protection/>
    </xf>
    <xf numFmtId="0" fontId="27" fillId="0" borderId="0" xfId="85" applyFont="1" applyBorder="1" applyAlignment="1" quotePrefix="1">
      <alignment horizontal="left" vertical="center"/>
      <protection/>
    </xf>
    <xf numFmtId="0" fontId="28" fillId="0" borderId="0" xfId="85" applyNumberFormat="1" applyFont="1" applyFill="1" applyBorder="1" applyAlignment="1" applyProtection="1">
      <alignment/>
      <protection/>
    </xf>
    <xf numFmtId="0" fontId="27" fillId="0" borderId="0" xfId="85" applyNumberFormat="1" applyFont="1" applyFill="1" applyBorder="1" applyAlignment="1" applyProtection="1">
      <alignment vertical="center"/>
      <protection/>
    </xf>
    <xf numFmtId="1" fontId="0" fillId="0" borderId="0" xfId="85" applyNumberFormat="1" applyFont="1" applyAlignment="1">
      <alignment wrapText="1"/>
      <protection/>
    </xf>
    <xf numFmtId="0" fontId="0" fillId="0" borderId="0" xfId="85" applyFont="1">
      <alignment/>
      <protection/>
    </xf>
    <xf numFmtId="0" fontId="0" fillId="0" borderId="0" xfId="85" applyFont="1" applyAlignment="1">
      <alignment horizontal="right"/>
      <protection/>
    </xf>
    <xf numFmtId="4" fontId="0" fillId="0" borderId="0" xfId="85" applyNumberFormat="1" applyFont="1">
      <alignment/>
      <protection/>
    </xf>
    <xf numFmtId="0" fontId="29" fillId="0" borderId="0" xfId="0" applyFont="1" applyAlignment="1">
      <alignment vertical="center"/>
    </xf>
    <xf numFmtId="0" fontId="3" fillId="17" borderId="18" xfId="85" applyFont="1" applyFill="1" applyBorder="1" applyAlignment="1">
      <alignment horizontal="center" vertical="center" wrapText="1"/>
      <protection/>
    </xf>
    <xf numFmtId="0" fontId="3" fillId="17" borderId="19" xfId="85" applyFont="1" applyFill="1" applyBorder="1" applyAlignment="1">
      <alignment horizontal="center" vertical="center" wrapText="1"/>
      <protection/>
    </xf>
    <xf numFmtId="0" fontId="1" fillId="17" borderId="20" xfId="0" applyFont="1" applyFill="1" applyBorder="1" applyAlignment="1">
      <alignment vertical="center"/>
    </xf>
    <xf numFmtId="4" fontId="4" fillId="17" borderId="21" xfId="0" applyNumberFormat="1" applyFont="1" applyFill="1" applyBorder="1" applyAlignment="1">
      <alignment vertical="center"/>
    </xf>
    <xf numFmtId="4" fontId="4" fillId="17" borderId="21" xfId="0" applyNumberFormat="1" applyFont="1" applyFill="1" applyBorder="1" applyAlignment="1">
      <alignment horizontal="right" vertical="center"/>
    </xf>
    <xf numFmtId="4" fontId="4" fillId="17" borderId="22" xfId="0" applyNumberFormat="1" applyFont="1" applyFill="1" applyBorder="1" applyAlignment="1">
      <alignment horizontal="right" vertical="center"/>
    </xf>
    <xf numFmtId="4" fontId="5" fillId="9" borderId="23" xfId="0" applyNumberFormat="1" applyFont="1" applyFill="1" applyBorder="1" applyAlignment="1">
      <alignment horizontal="right" vertical="center" wrapText="1"/>
    </xf>
    <xf numFmtId="4" fontId="5" fillId="9" borderId="24" xfId="0" applyNumberFormat="1" applyFont="1" applyFill="1" applyBorder="1" applyAlignment="1">
      <alignment horizontal="right" vertical="center" wrapText="1"/>
    </xf>
    <xf numFmtId="4" fontId="5" fillId="9" borderId="25" xfId="0" applyNumberFormat="1" applyFont="1" applyFill="1" applyBorder="1" applyAlignment="1">
      <alignment horizontal="right" vertical="center" wrapText="1"/>
    </xf>
    <xf numFmtId="4" fontId="5" fillId="9" borderId="26" xfId="0" applyNumberFormat="1" applyFont="1" applyFill="1" applyBorder="1" applyAlignment="1">
      <alignment horizontal="right" vertical="center" wrapText="1"/>
    </xf>
    <xf numFmtId="4" fontId="5" fillId="9" borderId="27" xfId="0" applyNumberFormat="1" applyFont="1" applyFill="1" applyBorder="1" applyAlignment="1">
      <alignment horizontal="right" vertical="center" wrapText="1"/>
    </xf>
    <xf numFmtId="4" fontId="5" fillId="9" borderId="28" xfId="0" applyNumberFormat="1" applyFont="1" applyFill="1" applyBorder="1" applyAlignment="1">
      <alignment horizontal="right" vertical="center" wrapText="1"/>
    </xf>
    <xf numFmtId="4" fontId="5" fillId="9" borderId="29" xfId="0" applyNumberFormat="1" applyFont="1" applyFill="1" applyBorder="1" applyAlignment="1">
      <alignment horizontal="right" vertical="center"/>
    </xf>
    <xf numFmtId="4" fontId="5" fillId="9" borderId="30" xfId="0" applyNumberFormat="1" applyFont="1" applyFill="1" applyBorder="1" applyAlignment="1">
      <alignment horizontal="right" vertical="center"/>
    </xf>
    <xf numFmtId="4" fontId="5" fillId="9" borderId="31" xfId="0" applyNumberFormat="1" applyFont="1" applyFill="1" applyBorder="1" applyAlignment="1">
      <alignment horizontal="right" vertical="center"/>
    </xf>
    <xf numFmtId="4" fontId="5" fillId="9" borderId="32" xfId="0" applyNumberFormat="1" applyFont="1" applyFill="1" applyBorder="1" applyAlignment="1">
      <alignment horizontal="right" vertical="center"/>
    </xf>
    <xf numFmtId="4" fontId="5" fillId="9" borderId="33" xfId="0" applyNumberFormat="1" applyFont="1" applyFill="1" applyBorder="1" applyAlignment="1">
      <alignment horizontal="right" vertical="center"/>
    </xf>
    <xf numFmtId="4" fontId="5" fillId="9" borderId="34" xfId="0" applyNumberFormat="1" applyFont="1" applyFill="1" applyBorder="1" applyAlignment="1">
      <alignment horizontal="right" vertical="center"/>
    </xf>
    <xf numFmtId="4" fontId="5" fillId="9" borderId="35" xfId="0" applyNumberFormat="1" applyFont="1" applyFill="1" applyBorder="1" applyAlignment="1">
      <alignment horizontal="right" vertical="center"/>
    </xf>
    <xf numFmtId="4" fontId="5" fillId="9" borderId="36" xfId="0" applyNumberFormat="1" applyFont="1" applyFill="1" applyBorder="1" applyAlignment="1">
      <alignment horizontal="right" vertical="center"/>
    </xf>
    <xf numFmtId="4" fontId="5" fillId="9" borderId="21" xfId="0" applyNumberFormat="1" applyFont="1" applyFill="1" applyBorder="1" applyAlignment="1">
      <alignment horizontal="right" vertical="center"/>
    </xf>
    <xf numFmtId="4" fontId="5" fillId="9" borderId="22" xfId="0" applyNumberFormat="1" applyFont="1" applyFill="1" applyBorder="1" applyAlignment="1">
      <alignment horizontal="right" vertical="center"/>
    </xf>
    <xf numFmtId="4" fontId="5" fillId="9" borderId="27" xfId="0" applyNumberFormat="1" applyFont="1" applyFill="1" applyBorder="1" applyAlignment="1">
      <alignment horizontal="right" vertical="center"/>
    </xf>
    <xf numFmtId="4" fontId="5" fillId="9" borderId="28" xfId="0" applyNumberFormat="1" applyFont="1" applyFill="1" applyBorder="1" applyAlignment="1">
      <alignment horizontal="right" vertical="center"/>
    </xf>
    <xf numFmtId="4" fontId="5" fillId="9" borderId="21" xfId="0" applyNumberFormat="1" applyFont="1" applyFill="1" applyBorder="1" applyAlignment="1">
      <alignment vertical="center"/>
    </xf>
    <xf numFmtId="4" fontId="5" fillId="9" borderId="22" xfId="0" applyNumberFormat="1" applyFont="1" applyFill="1" applyBorder="1" applyAlignment="1">
      <alignment vertical="center"/>
    </xf>
    <xf numFmtId="0" fontId="1" fillId="17" borderId="33" xfId="0" applyFont="1" applyFill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center" vertical="center" wrapText="1"/>
    </xf>
    <xf numFmtId="4" fontId="5" fillId="9" borderId="25" xfId="0" applyNumberFormat="1" applyFont="1" applyFill="1" applyBorder="1" applyAlignment="1">
      <alignment horizontal="right" vertical="center"/>
    </xf>
    <xf numFmtId="4" fontId="5" fillId="9" borderId="26" xfId="0" applyNumberFormat="1" applyFont="1" applyFill="1" applyBorder="1" applyAlignment="1">
      <alignment horizontal="right" vertical="center"/>
    </xf>
    <xf numFmtId="0" fontId="5" fillId="9" borderId="37" xfId="0" applyFont="1" applyFill="1" applyBorder="1" applyAlignment="1">
      <alignment horizontal="left" vertical="center" wrapText="1"/>
    </xf>
    <xf numFmtId="0" fontId="5" fillId="9" borderId="38" xfId="0" applyFont="1" applyFill="1" applyBorder="1" applyAlignment="1">
      <alignment horizontal="left" vertical="center" wrapText="1"/>
    </xf>
    <xf numFmtId="0" fontId="5" fillId="9" borderId="39" xfId="0" applyFont="1" applyFill="1" applyBorder="1" applyAlignment="1">
      <alignment horizontal="left" vertical="center" wrapText="1"/>
    </xf>
    <xf numFmtId="0" fontId="4" fillId="47" borderId="20" xfId="0" applyFont="1" applyFill="1" applyBorder="1" applyAlignment="1">
      <alignment horizontal="left" vertical="center" wrapText="1"/>
    </xf>
    <xf numFmtId="4" fontId="4" fillId="47" borderId="21" xfId="0" applyNumberFormat="1" applyFont="1" applyFill="1" applyBorder="1" applyAlignment="1">
      <alignment horizontal="right" vertical="center" wrapText="1"/>
    </xf>
    <xf numFmtId="4" fontId="4" fillId="47" borderId="22" xfId="0" applyNumberFormat="1" applyFont="1" applyFill="1" applyBorder="1" applyAlignment="1">
      <alignment horizontal="right" vertical="center" wrapText="1"/>
    </xf>
    <xf numFmtId="0" fontId="5" fillId="9" borderId="40" xfId="0" applyFont="1" applyFill="1" applyBorder="1" applyAlignment="1">
      <alignment horizontal="left" vertical="center" wrapText="1"/>
    </xf>
    <xf numFmtId="0" fontId="5" fillId="9" borderId="41" xfId="0" applyFont="1" applyFill="1" applyBorder="1" applyAlignment="1">
      <alignment horizontal="left" vertical="center" wrapText="1"/>
    </xf>
    <xf numFmtId="0" fontId="5" fillId="9" borderId="42" xfId="0" applyFont="1" applyFill="1" applyBorder="1" applyAlignment="1">
      <alignment horizontal="left" vertical="center" wrapText="1"/>
    </xf>
    <xf numFmtId="0" fontId="5" fillId="9" borderId="43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left" vertical="center" wrapText="1"/>
    </xf>
    <xf numFmtId="4" fontId="4" fillId="47" borderId="21" xfId="0" applyNumberFormat="1" applyFont="1" applyFill="1" applyBorder="1" applyAlignment="1">
      <alignment horizontal="right" vertical="center"/>
    </xf>
    <xf numFmtId="4" fontId="4" fillId="47" borderId="22" xfId="0" applyNumberFormat="1" applyFont="1" applyFill="1" applyBorder="1" applyAlignment="1">
      <alignment horizontal="right" vertical="center"/>
    </xf>
    <xf numFmtId="0" fontId="4" fillId="47" borderId="44" xfId="0" applyFont="1" applyFill="1" applyBorder="1" applyAlignment="1">
      <alignment horizontal="left" vertical="center" wrapText="1"/>
    </xf>
    <xf numFmtId="4" fontId="4" fillId="47" borderId="45" xfId="0" applyNumberFormat="1" applyFont="1" applyFill="1" applyBorder="1" applyAlignment="1">
      <alignment horizontal="right" vertical="center"/>
    </xf>
    <xf numFmtId="4" fontId="4" fillId="47" borderId="4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17" borderId="21" xfId="85" applyFont="1" applyFill="1" applyBorder="1" applyAlignment="1">
      <alignment horizontal="center" vertical="center" wrapText="1"/>
      <protection/>
    </xf>
    <xf numFmtId="4" fontId="17" fillId="0" borderId="0" xfId="85" applyNumberFormat="1" applyFont="1" applyFill="1" applyBorder="1" applyAlignment="1" applyProtection="1">
      <alignment/>
      <protection/>
    </xf>
    <xf numFmtId="0" fontId="24" fillId="0" borderId="47" xfId="85" applyNumberFormat="1" applyFont="1" applyFill="1" applyBorder="1" applyAlignment="1" applyProtection="1" quotePrefix="1">
      <alignment horizontal="left" wrapText="1"/>
      <protection/>
    </xf>
    <xf numFmtId="4" fontId="3" fillId="9" borderId="48" xfId="85" applyNumberFormat="1" applyFont="1" applyFill="1" applyBorder="1" applyAlignment="1">
      <alignment horizontal="right" vertical="center" wrapText="1"/>
      <protection/>
    </xf>
    <xf numFmtId="4" fontId="3" fillId="9" borderId="35" xfId="85" applyNumberFormat="1" applyFont="1" applyFill="1" applyBorder="1" applyAlignment="1">
      <alignment horizontal="right" vertical="center" wrapText="1"/>
      <protection/>
    </xf>
    <xf numFmtId="1" fontId="3" fillId="48" borderId="21" xfId="85" applyNumberFormat="1" applyFont="1" applyFill="1" applyBorder="1" applyAlignment="1">
      <alignment vertical="center" wrapText="1"/>
      <protection/>
    </xf>
    <xf numFmtId="4" fontId="3" fillId="9" borderId="49" xfId="85" applyNumberFormat="1" applyFont="1" applyFill="1" applyBorder="1" applyAlignment="1">
      <alignment horizontal="right" vertical="center" wrapText="1"/>
      <protection/>
    </xf>
    <xf numFmtId="4" fontId="3" fillId="9" borderId="29" xfId="85" applyNumberFormat="1" applyFont="1" applyFill="1" applyBorder="1" applyAlignment="1">
      <alignment horizontal="right" vertical="center" wrapText="1"/>
      <protection/>
    </xf>
    <xf numFmtId="4" fontId="3" fillId="9" borderId="50" xfId="85" applyNumberFormat="1" applyFont="1" applyFill="1" applyBorder="1" applyAlignment="1">
      <alignment horizontal="right" vertical="center" wrapText="1"/>
      <protection/>
    </xf>
    <xf numFmtId="4" fontId="3" fillId="9" borderId="31" xfId="85" applyNumberFormat="1" applyFont="1" applyFill="1" applyBorder="1" applyAlignment="1">
      <alignment horizontal="right" vertical="center" wrapText="1"/>
      <protection/>
    </xf>
    <xf numFmtId="1" fontId="3" fillId="9" borderId="29" xfId="85" applyNumberFormat="1" applyFont="1" applyFill="1" applyBorder="1" applyAlignment="1">
      <alignment vertical="center" wrapText="1"/>
      <protection/>
    </xf>
    <xf numFmtId="1" fontId="3" fillId="9" borderId="31" xfId="85" applyNumberFormat="1" applyFont="1" applyFill="1" applyBorder="1" applyAlignment="1">
      <alignment vertical="center" wrapText="1"/>
      <protection/>
    </xf>
    <xf numFmtId="1" fontId="3" fillId="9" borderId="35" xfId="85" applyNumberFormat="1" applyFont="1" applyFill="1" applyBorder="1" applyAlignment="1">
      <alignment vertical="center" wrapText="1"/>
      <protection/>
    </xf>
    <xf numFmtId="4" fontId="4" fillId="48" borderId="19" xfId="85" applyNumberFormat="1" applyFont="1" applyFill="1" applyBorder="1" applyAlignment="1">
      <alignment horizontal="right" vertical="center" wrapText="1"/>
      <protection/>
    </xf>
    <xf numFmtId="4" fontId="4" fillId="48" borderId="21" xfId="85" applyNumberFormat="1" applyFont="1" applyFill="1" applyBorder="1" applyAlignment="1">
      <alignment horizontal="right" vertical="center" wrapText="1"/>
      <protection/>
    </xf>
    <xf numFmtId="0" fontId="0" fillId="9" borderId="20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7" xfId="0" applyFont="1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Alignment="1" quotePrefix="1">
      <alignment horizontal="center"/>
    </xf>
    <xf numFmtId="0" fontId="30" fillId="17" borderId="20" xfId="0" applyFont="1" applyFill="1" applyBorder="1" applyAlignment="1">
      <alignment horizontal="center" vertical="center" wrapText="1"/>
    </xf>
    <xf numFmtId="0" fontId="30" fillId="17" borderId="51" xfId="0" applyFont="1" applyFill="1" applyBorder="1" applyAlignment="1">
      <alignment horizontal="center" vertical="center"/>
    </xf>
    <xf numFmtId="0" fontId="30" fillId="17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47" xfId="85" applyNumberFormat="1" applyFont="1" applyFill="1" applyBorder="1" applyAlignment="1" applyProtection="1">
      <alignment/>
      <protection/>
    </xf>
    <xf numFmtId="0" fontId="17" fillId="0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85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4" fillId="0" borderId="0" xfId="85" applyNumberFormat="1" applyFont="1" applyFill="1" applyBorder="1" applyAlignment="1" applyProtection="1">
      <alignment horizontal="center" vertical="center"/>
      <protection/>
    </xf>
    <xf numFmtId="0" fontId="33" fillId="0" borderId="0" xfId="85" applyNumberFormat="1" applyFont="1" applyFill="1" applyBorder="1" applyAlignment="1" applyProtection="1">
      <alignment horizontal="left" vertical="center" wrapText="1"/>
      <protection/>
    </xf>
    <xf numFmtId="0" fontId="1" fillId="17" borderId="20" xfId="85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22" xfId="0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Obično_List4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0.7109375" style="0" customWidth="1"/>
    <col min="2" max="3" width="25.7109375" style="0" customWidth="1"/>
    <col min="5" max="5" width="20.7109375" style="0" customWidth="1"/>
    <col min="6" max="6" width="26.421875" style="0" customWidth="1"/>
  </cols>
  <sheetData>
    <row r="1" ht="19.5" customHeight="1">
      <c r="A1" s="17" t="s">
        <v>35</v>
      </c>
    </row>
    <row r="2" ht="19.5" customHeight="1">
      <c r="A2" s="17" t="s">
        <v>36</v>
      </c>
    </row>
    <row r="3" ht="19.5" customHeight="1">
      <c r="A3" s="17" t="s">
        <v>37</v>
      </c>
    </row>
    <row r="4" spans="1:3" s="1" customFormat="1" ht="15.75" customHeight="1" thickBot="1">
      <c r="A4" s="88"/>
      <c r="B4" s="88"/>
      <c r="C4" s="88"/>
    </row>
    <row r="5" s="1" customFormat="1" ht="15" hidden="1"/>
    <row r="6" spans="1:3" s="1" customFormat="1" ht="49.5" customHeight="1" thickBot="1">
      <c r="A6" s="89" t="s">
        <v>63</v>
      </c>
      <c r="B6" s="90"/>
      <c r="C6" s="91"/>
    </row>
    <row r="7" spans="1:3" s="1" customFormat="1" ht="49.5" customHeight="1" thickBot="1">
      <c r="A7" s="44" t="s">
        <v>45</v>
      </c>
      <c r="B7" s="44" t="s">
        <v>64</v>
      </c>
      <c r="C7" s="45" t="s">
        <v>65</v>
      </c>
    </row>
    <row r="8" spans="1:5" s="1" customFormat="1" ht="30" customHeight="1">
      <c r="A8" s="48" t="s">
        <v>23</v>
      </c>
      <c r="B8" s="24">
        <v>7125006.239999999</v>
      </c>
      <c r="C8" s="25">
        <v>7512775.6</v>
      </c>
      <c r="E8" s="3"/>
    </row>
    <row r="9" spans="1:5" s="1" customFormat="1" ht="30" customHeight="1">
      <c r="A9" s="49" t="s">
        <v>31</v>
      </c>
      <c r="B9" s="26">
        <v>77589.15</v>
      </c>
      <c r="C9" s="27">
        <f>147833.37+712.88*6</f>
        <v>152110.65</v>
      </c>
      <c r="E9" s="3"/>
    </row>
    <row r="10" spans="1:5" s="1" customFormat="1" ht="30" customHeight="1" thickBot="1">
      <c r="A10" s="50" t="s">
        <v>32</v>
      </c>
      <c r="B10" s="28">
        <v>123362.9</v>
      </c>
      <c r="C10" s="29">
        <v>114835.54</v>
      </c>
      <c r="E10" s="3"/>
    </row>
    <row r="11" spans="1:3" s="1" customFormat="1" ht="30" customHeight="1" thickBot="1">
      <c r="A11" s="51" t="s">
        <v>46</v>
      </c>
      <c r="B11" s="52">
        <f>SUM(B8:B10)</f>
        <v>7325958.29</v>
      </c>
      <c r="C11" s="53">
        <f>SUM(C8:C10)</f>
        <v>7779721.79</v>
      </c>
    </row>
    <row r="12" spans="1:6" s="1" customFormat="1" ht="30" customHeight="1" thickBot="1">
      <c r="A12" s="50" t="s">
        <v>24</v>
      </c>
      <c r="B12" s="28">
        <v>306824.07999999996</v>
      </c>
      <c r="C12" s="29">
        <v>370101.49</v>
      </c>
      <c r="E12" s="3"/>
      <c r="F12" s="3"/>
    </row>
    <row r="13" spans="1:5" s="1" customFormat="1" ht="30" customHeight="1" thickBot="1">
      <c r="A13" s="51" t="s">
        <v>47</v>
      </c>
      <c r="B13" s="52">
        <f>B12</f>
        <v>306824.07999999996</v>
      </c>
      <c r="C13" s="53">
        <f>C12</f>
        <v>370101.49</v>
      </c>
      <c r="E13" s="3"/>
    </row>
    <row r="14" spans="1:5" s="1" customFormat="1" ht="30" customHeight="1">
      <c r="A14" s="49" t="s">
        <v>25</v>
      </c>
      <c r="B14" s="26">
        <v>1197822.8699999999</v>
      </c>
      <c r="C14" s="27">
        <f>1263138.4+712.88*6*0.165</f>
        <v>1263844.1512</v>
      </c>
      <c r="E14" s="3"/>
    </row>
    <row r="15" spans="1:5" s="1" customFormat="1" ht="30" customHeight="1" thickBot="1">
      <c r="A15" s="50" t="s">
        <v>26</v>
      </c>
      <c r="B15" s="28">
        <v>32438.159999999996</v>
      </c>
      <c r="C15" s="29">
        <v>41590.79</v>
      </c>
      <c r="E15" s="3"/>
    </row>
    <row r="16" spans="1:3" s="1" customFormat="1" ht="30" customHeight="1" thickBot="1">
      <c r="A16" s="51" t="s">
        <v>48</v>
      </c>
      <c r="B16" s="52">
        <f>SUM(B14:B15)</f>
        <v>1230261.0299999998</v>
      </c>
      <c r="C16" s="53">
        <f>SUM(C14:C15)</f>
        <v>1305434.9412</v>
      </c>
    </row>
    <row r="17" spans="1:3" s="1" customFormat="1" ht="30" customHeight="1">
      <c r="A17" s="48" t="s">
        <v>0</v>
      </c>
      <c r="B17" s="24">
        <v>36360</v>
      </c>
      <c r="C17" s="25">
        <v>76005.92</v>
      </c>
    </row>
    <row r="18" spans="1:3" s="1" customFormat="1" ht="30" customHeight="1">
      <c r="A18" s="54" t="s">
        <v>27</v>
      </c>
      <c r="B18" s="30">
        <v>256008</v>
      </c>
      <c r="C18" s="31">
        <v>273932.65</v>
      </c>
    </row>
    <row r="19" spans="1:3" s="1" customFormat="1" ht="30" customHeight="1">
      <c r="A19" s="54" t="s">
        <v>1</v>
      </c>
      <c r="B19" s="30">
        <v>10080</v>
      </c>
      <c r="C19" s="31">
        <v>29446</v>
      </c>
    </row>
    <row r="20" spans="1:3" s="1" customFormat="1" ht="30" customHeight="1" thickBot="1">
      <c r="A20" s="55" t="s">
        <v>42</v>
      </c>
      <c r="B20" s="32">
        <v>0</v>
      </c>
      <c r="C20" s="33">
        <f>4494+108+216</f>
        <v>4818</v>
      </c>
    </row>
    <row r="21" spans="1:3" s="1" customFormat="1" ht="30" customHeight="1" thickBot="1">
      <c r="A21" s="51" t="s">
        <v>49</v>
      </c>
      <c r="B21" s="59">
        <f>SUM(B17:B20)</f>
        <v>302448</v>
      </c>
      <c r="C21" s="60">
        <f>SUM(C17:C20)</f>
        <v>384202.57</v>
      </c>
    </row>
    <row r="22" spans="1:3" s="1" customFormat="1" ht="30" customHeight="1">
      <c r="A22" s="49" t="s">
        <v>39</v>
      </c>
      <c r="B22" s="46">
        <v>146775</v>
      </c>
      <c r="C22" s="47">
        <f>209215.19+1000</f>
        <v>210215.19</v>
      </c>
    </row>
    <row r="23" spans="1:5" s="1" customFormat="1" ht="30" customHeight="1">
      <c r="A23" s="54" t="s">
        <v>28</v>
      </c>
      <c r="B23" s="30">
        <v>931362.5</v>
      </c>
      <c r="C23" s="31">
        <f>458992.65+21725.6</f>
        <v>480718.25</v>
      </c>
      <c r="E23" s="3"/>
    </row>
    <row r="24" spans="1:3" s="1" customFormat="1" ht="30" customHeight="1">
      <c r="A24" s="54" t="s">
        <v>2</v>
      </c>
      <c r="B24" s="30">
        <v>300400</v>
      </c>
      <c r="C24" s="31">
        <f>232441.59+20000+14000</f>
        <v>266441.58999999997</v>
      </c>
    </row>
    <row r="25" spans="1:3" s="1" customFormat="1" ht="30" customHeight="1">
      <c r="A25" s="54" t="s">
        <v>3</v>
      </c>
      <c r="B25" s="30">
        <v>59000</v>
      </c>
      <c r="C25" s="31">
        <f>42679.1+1200.13</f>
        <v>43879.229999999996</v>
      </c>
    </row>
    <row r="26" spans="1:3" s="1" customFormat="1" ht="30" customHeight="1">
      <c r="A26" s="54" t="s">
        <v>4</v>
      </c>
      <c r="B26" s="30">
        <v>11520</v>
      </c>
      <c r="C26" s="31">
        <v>4260.14</v>
      </c>
    </row>
    <row r="27" spans="1:3" s="1" customFormat="1" ht="30" customHeight="1" thickBot="1">
      <c r="A27" s="55" t="s">
        <v>5</v>
      </c>
      <c r="B27" s="32">
        <v>0</v>
      </c>
      <c r="C27" s="33">
        <v>1388.23</v>
      </c>
    </row>
    <row r="28" spans="1:3" s="1" customFormat="1" ht="30" customHeight="1" thickBot="1">
      <c r="A28" s="51" t="s">
        <v>50</v>
      </c>
      <c r="B28" s="59">
        <f>SUM(B22:B27)</f>
        <v>1449057.5</v>
      </c>
      <c r="C28" s="60">
        <f>SUM(C22:C27)</f>
        <v>1006902.6299999999</v>
      </c>
    </row>
    <row r="29" spans="1:3" s="1" customFormat="1" ht="30" customHeight="1">
      <c r="A29" s="49" t="s">
        <v>6</v>
      </c>
      <c r="B29" s="46">
        <v>15442.5</v>
      </c>
      <c r="C29" s="47">
        <f>44423.35+1000</f>
        <v>45423.35</v>
      </c>
    </row>
    <row r="30" spans="1:3" s="1" customFormat="1" ht="30" customHeight="1">
      <c r="A30" s="54" t="s">
        <v>7</v>
      </c>
      <c r="B30" s="30">
        <v>101320</v>
      </c>
      <c r="C30" s="31">
        <f>197994.66+2000</f>
        <v>199994.66</v>
      </c>
    </row>
    <row r="31" spans="1:3" s="1" customFormat="1" ht="30" customHeight="1">
      <c r="A31" s="54" t="s">
        <v>8</v>
      </c>
      <c r="B31" s="30">
        <v>3720</v>
      </c>
      <c r="C31" s="31">
        <v>0</v>
      </c>
    </row>
    <row r="32" spans="1:3" s="1" customFormat="1" ht="30" customHeight="1">
      <c r="A32" s="54" t="s">
        <v>9</v>
      </c>
      <c r="B32" s="30">
        <v>117600</v>
      </c>
      <c r="C32" s="31">
        <f>146749.2+12000</f>
        <v>158749.2</v>
      </c>
    </row>
    <row r="33" spans="1:3" s="1" customFormat="1" ht="30" customHeight="1">
      <c r="A33" s="54" t="s">
        <v>10</v>
      </c>
      <c r="B33" s="30">
        <v>0</v>
      </c>
      <c r="C33" s="31">
        <v>3337.5</v>
      </c>
    </row>
    <row r="34" spans="1:3" s="1" customFormat="1" ht="30" customHeight="1">
      <c r="A34" s="54" t="s">
        <v>11</v>
      </c>
      <c r="B34" s="30">
        <v>35600</v>
      </c>
      <c r="C34" s="31">
        <v>32588.13</v>
      </c>
    </row>
    <row r="35" spans="1:3" s="1" customFormat="1" ht="30" customHeight="1">
      <c r="A35" s="54" t="s">
        <v>12</v>
      </c>
      <c r="B35" s="30">
        <v>91645.4</v>
      </c>
      <c r="C35" s="31">
        <v>88045.03</v>
      </c>
    </row>
    <row r="36" spans="1:3" s="1" customFormat="1" ht="30" customHeight="1">
      <c r="A36" s="55" t="s">
        <v>13</v>
      </c>
      <c r="B36" s="32">
        <v>5040</v>
      </c>
      <c r="C36" s="33">
        <f>8367.5+1000</f>
        <v>9367.5</v>
      </c>
    </row>
    <row r="37" spans="1:5" s="1" customFormat="1" ht="30" customHeight="1" thickBot="1">
      <c r="A37" s="55" t="s">
        <v>14</v>
      </c>
      <c r="B37" s="32">
        <v>3840</v>
      </c>
      <c r="C37" s="33">
        <v>22558.75</v>
      </c>
      <c r="E37" s="3"/>
    </row>
    <row r="38" spans="1:5" s="1" customFormat="1" ht="30" customHeight="1" thickBot="1">
      <c r="A38" s="51" t="s">
        <v>51</v>
      </c>
      <c r="B38" s="59">
        <f>SUM(B29:B37)</f>
        <v>374207.9</v>
      </c>
      <c r="C38" s="60">
        <f>SUM(C29:C37)</f>
        <v>560064.12</v>
      </c>
      <c r="E38" s="3"/>
    </row>
    <row r="39" spans="1:3" s="1" customFormat="1" ht="30" customHeight="1" thickBot="1">
      <c r="A39" s="50" t="s">
        <v>33</v>
      </c>
      <c r="B39" s="40">
        <v>0</v>
      </c>
      <c r="C39" s="41">
        <v>0</v>
      </c>
    </row>
    <row r="40" spans="1:3" s="1" customFormat="1" ht="30" customHeight="1" thickBot="1">
      <c r="A40" s="51" t="s">
        <v>52</v>
      </c>
      <c r="B40" s="59">
        <f>SUM(B39)</f>
        <v>0</v>
      </c>
      <c r="C40" s="60">
        <f>SUM(C39)</f>
        <v>0</v>
      </c>
    </row>
    <row r="41" spans="1:3" s="1" customFormat="1" ht="30" customHeight="1">
      <c r="A41" s="50" t="s">
        <v>30</v>
      </c>
      <c r="B41" s="40">
        <v>61117.56</v>
      </c>
      <c r="C41" s="41">
        <f>37551.08+9962.55</f>
        <v>47513.630000000005</v>
      </c>
    </row>
    <row r="42" spans="1:3" s="1" customFormat="1" ht="30" customHeight="1">
      <c r="A42" s="55" t="s">
        <v>15</v>
      </c>
      <c r="B42" s="32">
        <v>3240</v>
      </c>
      <c r="C42" s="33">
        <v>12384.25</v>
      </c>
    </row>
    <row r="43" spans="1:3" s="1" customFormat="1" ht="30" customHeight="1">
      <c r="A43" s="55" t="s">
        <v>16</v>
      </c>
      <c r="B43" s="32">
        <v>1680</v>
      </c>
      <c r="C43" s="33">
        <v>44683.21</v>
      </c>
    </row>
    <row r="44" spans="1:3" s="1" customFormat="1" ht="30" customHeight="1">
      <c r="A44" s="55" t="s">
        <v>17</v>
      </c>
      <c r="B44" s="32">
        <v>1440</v>
      </c>
      <c r="C44" s="33">
        <v>1400</v>
      </c>
    </row>
    <row r="45" spans="1:3" s="1" customFormat="1" ht="30" customHeight="1">
      <c r="A45" s="55" t="s">
        <v>43</v>
      </c>
      <c r="B45" s="32">
        <v>0</v>
      </c>
      <c r="C45" s="33">
        <v>7426.09</v>
      </c>
    </row>
    <row r="46" spans="1:3" s="1" customFormat="1" ht="30" customHeight="1">
      <c r="A46" s="55" t="s">
        <v>79</v>
      </c>
      <c r="B46" s="32">
        <v>0</v>
      </c>
      <c r="C46" s="33">
        <v>35751.92</v>
      </c>
    </row>
    <row r="47" spans="1:3" s="1" customFormat="1" ht="30" customHeight="1" thickBot="1">
      <c r="A47" s="55" t="s">
        <v>18</v>
      </c>
      <c r="B47" s="32">
        <v>199605</v>
      </c>
      <c r="C47" s="33">
        <v>102136.88</v>
      </c>
    </row>
    <row r="48" spans="1:3" s="1" customFormat="1" ht="30" customHeight="1" thickBot="1">
      <c r="A48" s="51" t="s">
        <v>53</v>
      </c>
      <c r="B48" s="59">
        <f>SUM(B41:B47)</f>
        <v>267082.56</v>
      </c>
      <c r="C48" s="60">
        <f>SUM(C41:C47)</f>
        <v>251295.97999999998</v>
      </c>
    </row>
    <row r="49" spans="1:5" s="1" customFormat="1" ht="30" customHeight="1">
      <c r="A49" s="56" t="s">
        <v>19</v>
      </c>
      <c r="B49" s="34">
        <v>6760</v>
      </c>
      <c r="C49" s="35">
        <f>7634.4+700</f>
        <v>8334.4</v>
      </c>
      <c r="E49" s="3"/>
    </row>
    <row r="50" spans="1:3" s="1" customFormat="1" ht="30" customHeight="1" thickBot="1">
      <c r="A50" s="57" t="s">
        <v>20</v>
      </c>
      <c r="B50" s="36">
        <v>0</v>
      </c>
      <c r="C50" s="37">
        <v>149.65</v>
      </c>
    </row>
    <row r="51" spans="1:3" s="1" customFormat="1" ht="30" customHeight="1" thickBot="1">
      <c r="A51" s="61" t="s">
        <v>55</v>
      </c>
      <c r="B51" s="62">
        <f>SUM(B49:B50)</f>
        <v>6760</v>
      </c>
      <c r="C51" s="63">
        <f>SUM(C49:C50)</f>
        <v>8484.05</v>
      </c>
    </row>
    <row r="52" spans="1:3" s="1" customFormat="1" ht="30" customHeight="1" thickBot="1">
      <c r="A52" s="58" t="s">
        <v>38</v>
      </c>
      <c r="B52" s="38">
        <v>300000</v>
      </c>
      <c r="C52" s="39">
        <f>40745+5582.5</f>
        <v>46327.5</v>
      </c>
    </row>
    <row r="53" spans="1:3" s="1" customFormat="1" ht="30" customHeight="1" thickBot="1">
      <c r="A53" s="51" t="s">
        <v>54</v>
      </c>
      <c r="B53" s="59">
        <f>SUM(B52)</f>
        <v>300000</v>
      </c>
      <c r="C53" s="60">
        <f>SUM(C52)</f>
        <v>46327.5</v>
      </c>
    </row>
    <row r="54" spans="1:3" s="1" customFormat="1" ht="30" customHeight="1">
      <c r="A54" s="50" t="s">
        <v>21</v>
      </c>
      <c r="B54" s="40">
        <v>0</v>
      </c>
      <c r="C54" s="41">
        <v>0</v>
      </c>
    </row>
    <row r="55" spans="1:5" s="1" customFormat="1" ht="30" customHeight="1">
      <c r="A55" s="55" t="s">
        <v>22</v>
      </c>
      <c r="B55" s="32">
        <v>39000</v>
      </c>
      <c r="C55" s="33">
        <v>155924.74</v>
      </c>
      <c r="E55" s="3"/>
    </row>
    <row r="56" spans="1:5" s="1" customFormat="1" ht="30" customHeight="1">
      <c r="A56" s="55" t="s">
        <v>80</v>
      </c>
      <c r="B56" s="32">
        <v>0</v>
      </c>
      <c r="C56" s="33">
        <v>1149.99</v>
      </c>
      <c r="E56" s="3"/>
    </row>
    <row r="57" spans="1:5" s="1" customFormat="1" ht="30" customHeight="1">
      <c r="A57" s="55" t="s">
        <v>44</v>
      </c>
      <c r="B57" s="32">
        <v>0</v>
      </c>
      <c r="C57" s="33">
        <v>55087.5</v>
      </c>
      <c r="E57" s="3"/>
    </row>
    <row r="58" spans="1:5" s="1" customFormat="1" ht="30" customHeight="1">
      <c r="A58" s="55" t="s">
        <v>58</v>
      </c>
      <c r="B58" s="32">
        <v>0</v>
      </c>
      <c r="C58" s="33">
        <v>4973.9</v>
      </c>
      <c r="E58" s="3"/>
    </row>
    <row r="59" spans="1:5" s="1" customFormat="1" ht="30" customHeight="1" thickBot="1">
      <c r="A59" s="55" t="s">
        <v>34</v>
      </c>
      <c r="B59" s="32">
        <v>20000</v>
      </c>
      <c r="C59" s="33">
        <v>1715.2</v>
      </c>
      <c r="E59" s="3"/>
    </row>
    <row r="60" spans="1:5" s="1" customFormat="1" ht="30" customHeight="1" thickBot="1">
      <c r="A60" s="51" t="s">
        <v>57</v>
      </c>
      <c r="B60" s="59">
        <f>SUM(B54:B59)</f>
        <v>59000</v>
      </c>
      <c r="C60" s="60">
        <f>SUM(C54:C59)</f>
        <v>218851.33</v>
      </c>
      <c r="E60" s="3"/>
    </row>
    <row r="61" spans="1:3" s="1" customFormat="1" ht="30" customHeight="1">
      <c r="A61" s="50" t="s">
        <v>29</v>
      </c>
      <c r="B61" s="40">
        <v>25000</v>
      </c>
      <c r="C61" s="41">
        <v>11778.83</v>
      </c>
    </row>
    <row r="62" spans="1:3" s="1" customFormat="1" ht="30" customHeight="1" thickBot="1">
      <c r="A62" s="57" t="s">
        <v>81</v>
      </c>
      <c r="B62" s="36">
        <v>0</v>
      </c>
      <c r="C62" s="37">
        <v>316919.8</v>
      </c>
    </row>
    <row r="63" spans="1:3" s="1" customFormat="1" ht="30" customHeight="1" thickBot="1">
      <c r="A63" s="51" t="s">
        <v>56</v>
      </c>
      <c r="B63" s="59">
        <f>SUM(B61:B62)</f>
        <v>25000</v>
      </c>
      <c r="C63" s="60">
        <f>SUM(C61:C62)</f>
        <v>328698.63</v>
      </c>
    </row>
    <row r="64" spans="1:3" s="1" customFormat="1" ht="30" customHeight="1" thickBot="1">
      <c r="A64" s="50" t="s">
        <v>82</v>
      </c>
      <c r="B64" s="40">
        <v>0</v>
      </c>
      <c r="C64" s="41">
        <v>3875</v>
      </c>
    </row>
    <row r="65" spans="1:3" s="1" customFormat="1" ht="30" customHeight="1" thickBot="1">
      <c r="A65" s="51" t="s">
        <v>83</v>
      </c>
      <c r="B65" s="59">
        <f>B64</f>
        <v>0</v>
      </c>
      <c r="C65" s="60">
        <f>C64</f>
        <v>3875</v>
      </c>
    </row>
    <row r="66" spans="1:6" s="1" customFormat="1" ht="30" customHeight="1" thickBot="1">
      <c r="A66" s="20" t="s">
        <v>69</v>
      </c>
      <c r="B66" s="21">
        <f>B11+B13+B16+B21+B28+B38+B40+B48+B51+B53+B60+B63+B65</f>
        <v>11646599.360000001</v>
      </c>
      <c r="C66" s="21">
        <f>C11+C13+C16+C21+C28+C38+C40+C48+C51+C53+C60+C63+C65</f>
        <v>12263960.031200001</v>
      </c>
      <c r="F66" s="3"/>
    </row>
    <row r="67" spans="1:6" s="1" customFormat="1" ht="30" customHeight="1" thickBot="1">
      <c r="A67" s="83" t="s">
        <v>84</v>
      </c>
      <c r="B67" s="42">
        <v>20000</v>
      </c>
      <c r="C67" s="43">
        <f>C68-C66</f>
        <v>-0.0012000016868114471</v>
      </c>
      <c r="E67" s="3"/>
      <c r="F67" s="3"/>
    </row>
    <row r="68" spans="1:3" s="1" customFormat="1" ht="30" customHeight="1" thickBot="1">
      <c r="A68" s="20" t="s">
        <v>41</v>
      </c>
      <c r="B68" s="22">
        <f>SUM(B66:B67)</f>
        <v>11666599.360000001</v>
      </c>
      <c r="C68" s="23">
        <f>'Rebalans prihoda'!C15</f>
        <v>12263960.03</v>
      </c>
    </row>
    <row r="69" s="1" customFormat="1" ht="30" customHeight="1"/>
    <row r="70" spans="1:9" s="1" customFormat="1" ht="19.5" customHeight="1">
      <c r="A70" s="66" t="s">
        <v>66</v>
      </c>
      <c r="B70" s="92" t="s">
        <v>59</v>
      </c>
      <c r="C70" s="93"/>
      <c r="D70"/>
      <c r="E70"/>
      <c r="F70"/>
      <c r="G70"/>
      <c r="H70"/>
      <c r="I70"/>
    </row>
    <row r="71" spans="1:9" s="1" customFormat="1" ht="30" customHeight="1">
      <c r="A71" s="2"/>
      <c r="B71" s="86"/>
      <c r="C71" s="87"/>
      <c r="D71"/>
      <c r="E71"/>
      <c r="F71"/>
      <c r="G71"/>
      <c r="H71"/>
      <c r="I71"/>
    </row>
    <row r="72" spans="1:9" s="1" customFormat="1" ht="19.5" customHeight="1">
      <c r="A72" s="2"/>
      <c r="B72" s="84" t="s">
        <v>60</v>
      </c>
      <c r="C72" s="85"/>
      <c r="D72"/>
      <c r="E72"/>
      <c r="F72"/>
      <c r="G72"/>
      <c r="H72"/>
      <c r="I72"/>
    </row>
    <row r="73" spans="1:9" s="1" customFormat="1" ht="39.75" customHeight="1">
      <c r="A73" s="2"/>
      <c r="C73" s="67"/>
      <c r="D73"/>
      <c r="E73"/>
      <c r="F73"/>
      <c r="G73"/>
      <c r="H73"/>
      <c r="I73"/>
    </row>
    <row r="74" spans="1:9" s="1" customFormat="1" ht="19.5" customHeight="1">
      <c r="A74" s="2"/>
      <c r="B74" s="94" t="s">
        <v>61</v>
      </c>
      <c r="C74" s="95"/>
      <c r="D74"/>
      <c r="E74"/>
      <c r="F74"/>
      <c r="G74"/>
      <c r="H74"/>
      <c r="I74"/>
    </row>
    <row r="75" spans="1:9" s="1" customFormat="1" ht="30" customHeight="1">
      <c r="A75" s="2"/>
      <c r="B75" s="86"/>
      <c r="C75" s="87"/>
      <c r="D75"/>
      <c r="E75"/>
      <c r="F75"/>
      <c r="G75"/>
      <c r="H75"/>
      <c r="I75"/>
    </row>
    <row r="76" spans="1:9" s="1" customFormat="1" ht="19.5" customHeight="1">
      <c r="A76" s="2"/>
      <c r="B76" s="84" t="s">
        <v>62</v>
      </c>
      <c r="C76" s="85"/>
      <c r="D76"/>
      <c r="E76"/>
      <c r="F76"/>
      <c r="G76"/>
      <c r="H76"/>
      <c r="I76"/>
    </row>
    <row r="77" spans="1:9" s="1" customFormat="1" ht="19.5" customHeight="1">
      <c r="A77" s="4"/>
      <c r="B77" s="5"/>
      <c r="C77" s="64"/>
      <c r="D77" s="5"/>
      <c r="E77" s="5"/>
      <c r="F77" s="5"/>
      <c r="G77" s="5"/>
      <c r="H77" s="5"/>
      <c r="I77" s="5"/>
    </row>
    <row r="78" spans="1:9" s="1" customFormat="1" ht="30" customHeight="1">
      <c r="A78" s="2"/>
      <c r="D78"/>
      <c r="E78"/>
      <c r="F78"/>
      <c r="G78"/>
      <c r="H78"/>
      <c r="I78"/>
    </row>
    <row r="79" s="1" customFormat="1" ht="15" customHeight="1">
      <c r="C79" s="65"/>
    </row>
    <row r="80" s="1" customFormat="1" ht="19.5" customHeight="1">
      <c r="C80" s="67"/>
    </row>
    <row r="81" s="1" customFormat="1" ht="19.5" customHeight="1">
      <c r="C81" s="64"/>
    </row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</sheetData>
  <sheetProtection/>
  <mergeCells count="8">
    <mergeCell ref="B76:C76"/>
    <mergeCell ref="B75:C75"/>
    <mergeCell ref="A4:C4"/>
    <mergeCell ref="A6:C6"/>
    <mergeCell ref="B70:C70"/>
    <mergeCell ref="B71:C71"/>
    <mergeCell ref="B72:C72"/>
    <mergeCell ref="B74:C74"/>
  </mergeCells>
  <printOptions horizontalCentered="1"/>
  <pageMargins left="0.11811023622047245" right="0.11811023622047245" top="0.5905511811023623" bottom="0.5905511811023623" header="0.2755905511811024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0.7109375" style="7" customWidth="1"/>
    <col min="2" max="3" width="16.7109375" style="6" customWidth="1"/>
    <col min="4" max="4" width="14.28125" style="6" customWidth="1"/>
    <col min="5" max="5" width="7.8515625" style="6" customWidth="1"/>
    <col min="6" max="6" width="11.421875" style="6" customWidth="1"/>
    <col min="7" max="7" width="12.7109375" style="6" bestFit="1" customWidth="1"/>
    <col min="8" max="16384" width="11.421875" style="6" customWidth="1"/>
  </cols>
  <sheetData>
    <row r="1" spans="1:3" ht="19.5" customHeight="1">
      <c r="A1" s="102" t="s">
        <v>35</v>
      </c>
      <c r="B1" s="102"/>
      <c r="C1" s="102"/>
    </row>
    <row r="2" spans="1:3" ht="19.5" customHeight="1">
      <c r="A2" s="102" t="s">
        <v>36</v>
      </c>
      <c r="B2" s="102"/>
      <c r="C2" s="102"/>
    </row>
    <row r="3" spans="1:3" ht="19.5" customHeight="1">
      <c r="A3" s="102" t="s">
        <v>37</v>
      </c>
      <c r="B3" s="102"/>
      <c r="C3" s="102"/>
    </row>
    <row r="4" spans="1:3" s="14" customFormat="1" ht="13.5" thickBot="1">
      <c r="A4" s="13"/>
      <c r="C4" s="15"/>
    </row>
    <row r="5" spans="1:3" s="14" customFormat="1" ht="49.5" customHeight="1" thickBot="1">
      <c r="A5" s="103" t="s">
        <v>67</v>
      </c>
      <c r="B5" s="104"/>
      <c r="C5" s="105"/>
    </row>
    <row r="6" spans="1:3" s="14" customFormat="1" ht="39" thickBot="1">
      <c r="A6" s="18" t="s">
        <v>40</v>
      </c>
      <c r="B6" s="19" t="s">
        <v>68</v>
      </c>
      <c r="C6" s="68" t="s">
        <v>70</v>
      </c>
    </row>
    <row r="7" spans="1:4" s="14" customFormat="1" ht="45" customHeight="1">
      <c r="A7" s="78" t="s">
        <v>77</v>
      </c>
      <c r="B7" s="74">
        <v>7764560.9</v>
      </c>
      <c r="C7" s="75">
        <v>8671039.59</v>
      </c>
      <c r="D7" s="16"/>
    </row>
    <row r="8" spans="1:4" s="14" customFormat="1" ht="30" customHeight="1">
      <c r="A8" s="78" t="s">
        <v>71</v>
      </c>
      <c r="B8" s="74">
        <v>33000</v>
      </c>
      <c r="C8" s="75">
        <v>101988.79</v>
      </c>
      <c r="D8" s="16"/>
    </row>
    <row r="9" spans="1:4" s="14" customFormat="1" ht="30" customHeight="1">
      <c r="A9" s="79" t="s">
        <v>75</v>
      </c>
      <c r="B9" s="76">
        <v>50</v>
      </c>
      <c r="C9" s="77">
        <v>4.73</v>
      </c>
      <c r="D9" s="16"/>
    </row>
    <row r="10" spans="1:4" s="14" customFormat="1" ht="30" customHeight="1">
      <c r="A10" s="79" t="s">
        <v>74</v>
      </c>
      <c r="B10" s="76">
        <v>1373639.45</v>
      </c>
      <c r="C10" s="77">
        <f>1124516.75+5324</f>
        <v>1129840.75</v>
      </c>
      <c r="D10" s="16"/>
    </row>
    <row r="11" spans="1:7" s="14" customFormat="1" ht="30" customHeight="1">
      <c r="A11" s="79" t="s">
        <v>72</v>
      </c>
      <c r="B11" s="76">
        <v>202000</v>
      </c>
      <c r="C11" s="77">
        <f>251379.96+4983.03</f>
        <v>256362.99</v>
      </c>
      <c r="D11" s="16"/>
      <c r="G11" s="16"/>
    </row>
    <row r="12" spans="1:4" s="14" customFormat="1" ht="30" customHeight="1">
      <c r="A12" s="79" t="s">
        <v>73</v>
      </c>
      <c r="B12" s="76">
        <v>33000</v>
      </c>
      <c r="C12" s="77">
        <v>0</v>
      </c>
      <c r="D12" s="16"/>
    </row>
    <row r="13" spans="1:4" s="14" customFormat="1" ht="30" customHeight="1">
      <c r="A13" s="79" t="s">
        <v>76</v>
      </c>
      <c r="B13" s="76">
        <v>2260349.01</v>
      </c>
      <c r="C13" s="77">
        <f>1871293.93+13000+13220+23652+23652+58000+9962.55+9196.2+9962.55+18197.5+50000+2200.13</f>
        <v>2102336.86</v>
      </c>
      <c r="D13" s="16"/>
    </row>
    <row r="14" spans="1:4" s="14" customFormat="1" ht="30" customHeight="1" thickBot="1">
      <c r="A14" s="80" t="s">
        <v>78</v>
      </c>
      <c r="B14" s="71">
        <v>0</v>
      </c>
      <c r="C14" s="72">
        <v>2386.32</v>
      </c>
      <c r="D14" s="16"/>
    </row>
    <row r="15" spans="1:4" s="14" customFormat="1" ht="30" customHeight="1" thickBot="1">
      <c r="A15" s="73" t="s">
        <v>41</v>
      </c>
      <c r="B15" s="81">
        <f>SUM(B7:B14)</f>
        <v>11666599.36</v>
      </c>
      <c r="C15" s="82">
        <f>SUM(C7:C14)</f>
        <v>12263960.03</v>
      </c>
      <c r="D15" s="16"/>
    </row>
    <row r="16" ht="24.75" customHeight="1">
      <c r="D16" s="69"/>
    </row>
    <row r="17" spans="1:4" ht="19.5" customHeight="1">
      <c r="A17" s="8" t="s">
        <v>66</v>
      </c>
      <c r="B17" s="101" t="s">
        <v>59</v>
      </c>
      <c r="C17" s="94"/>
      <c r="D17" s="69"/>
    </row>
    <row r="18" spans="2:3" ht="19.5" customHeight="1">
      <c r="B18" s="96"/>
      <c r="C18" s="87"/>
    </row>
    <row r="19" spans="2:3" ht="19.5" customHeight="1">
      <c r="B19" s="97" t="s">
        <v>60</v>
      </c>
      <c r="C19" s="98"/>
    </row>
    <row r="20" spans="2:3" ht="30" customHeight="1">
      <c r="B20" s="99"/>
      <c r="C20" s="100"/>
    </row>
    <row r="21" spans="2:3" ht="19.5" customHeight="1">
      <c r="B21" s="101" t="s">
        <v>61</v>
      </c>
      <c r="C21" s="94"/>
    </row>
    <row r="22" spans="2:3" ht="19.5" customHeight="1">
      <c r="B22" s="96"/>
      <c r="C22" s="87"/>
    </row>
    <row r="23" spans="2:3" ht="19.5" customHeight="1">
      <c r="B23" s="97" t="s">
        <v>62</v>
      </c>
      <c r="C23" s="98"/>
    </row>
    <row r="24" ht="13.5" customHeight="1"/>
    <row r="25" ht="13.5" customHeight="1"/>
    <row r="26" ht="22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22.5" customHeight="1"/>
    <row r="38" ht="13.5" customHeight="1"/>
    <row r="39" ht="13.5" customHeight="1"/>
    <row r="40" ht="13.5" customHeight="1"/>
    <row r="41" ht="13.5" customHeight="1"/>
    <row r="42" ht="13.5" customHeight="1">
      <c r="A42" s="8"/>
    </row>
    <row r="43" ht="13.5" customHeight="1"/>
    <row r="44" ht="13.5" customHeight="1"/>
    <row r="45" ht="13.5" customHeight="1"/>
    <row r="63" ht="28.5" customHeight="1">
      <c r="A63" s="9"/>
    </row>
    <row r="87" ht="11.25" customHeight="1"/>
    <row r="88" ht="24" customHeight="1"/>
    <row r="89" ht="15" customHeight="1"/>
    <row r="90" ht="11.25" customHeight="1"/>
    <row r="92" ht="13.5" customHeight="1"/>
    <row r="93" ht="12.75" customHeight="1"/>
    <row r="94" ht="12.75" customHeight="1"/>
    <row r="100" ht="19.5" customHeight="1">
      <c r="A100" s="10"/>
    </row>
    <row r="101" ht="15" customHeight="1">
      <c r="A101" s="8"/>
    </row>
    <row r="102" ht="12.75">
      <c r="A102" s="8"/>
    </row>
    <row r="108" ht="22.5" customHeight="1"/>
    <row r="113" ht="13.5" customHeight="1">
      <c r="A113" s="8"/>
    </row>
    <row r="114" ht="13.5" customHeight="1"/>
    <row r="115" ht="13.5" customHeight="1"/>
    <row r="127" s="11" customFormat="1" ht="18" customHeight="1">
      <c r="A127" s="70"/>
    </row>
    <row r="128" ht="28.5" customHeight="1">
      <c r="A128" s="9"/>
    </row>
    <row r="130" ht="15.75">
      <c r="A130" s="12"/>
    </row>
    <row r="131" ht="12.75">
      <c r="A131" s="8"/>
    </row>
    <row r="132" ht="17.25" customHeight="1">
      <c r="A132" s="8"/>
    </row>
    <row r="133" ht="13.5" customHeight="1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22.5" customHeight="1">
      <c r="A139" s="8"/>
    </row>
    <row r="140" ht="22.5" customHeight="1"/>
  </sheetData>
  <sheetProtection/>
  <mergeCells count="11">
    <mergeCell ref="A1:C1"/>
    <mergeCell ref="A5:C5"/>
    <mergeCell ref="A2:C2"/>
    <mergeCell ref="A3:C3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0.1968503937007874" right="0.1968503937007874" top="0.4330708661417323" bottom="0.3937007874015748" header="0.31496062992125984" footer="0.31496062992125984"/>
  <pageSetup firstPageNumber="1" useFirstPageNumber="1" horizontalDpi="600" verticalDpi="600" orientation="landscape" paperSize="9" scale="80" r:id="rId1"/>
  <headerFooter alignWithMargins="0">
    <oddFooter>&amp;R
</oddFooter>
  </headerFooter>
  <rowBreaks count="2" manualBreakCount="2">
    <brk id="61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Darko Domjanić</cp:lastModifiedBy>
  <cp:lastPrinted>2018-12-24T08:47:15Z</cp:lastPrinted>
  <dcterms:created xsi:type="dcterms:W3CDTF">1996-10-14T23:33:28Z</dcterms:created>
  <dcterms:modified xsi:type="dcterms:W3CDTF">2019-12-29T14:15:48Z</dcterms:modified>
  <cp:category/>
  <cp:version/>
  <cp:contentType/>
  <cp:contentStatus/>
</cp:coreProperties>
</file>