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6408" activeTab="0"/>
  </bookViews>
  <sheets>
    <sheet name="Plan nabave" sheetId="1" r:id="rId1"/>
  </sheets>
  <definedNames>
    <definedName name="_xlnm.Print_Titles" localSheetId="0">'Plan nabave'!$12:$12</definedName>
  </definedNames>
  <calcPr fullCalcOnLoad="1"/>
</workbook>
</file>

<file path=xl/sharedStrings.xml><?xml version="1.0" encoding="utf-8"?>
<sst xmlns="http://schemas.openxmlformats.org/spreadsheetml/2006/main" count="294" uniqueCount="159">
  <si>
    <t>PREDMET NABAVE</t>
  </si>
  <si>
    <t>Zdravstvene usluge</t>
  </si>
  <si>
    <t>Ostale usluge</t>
  </si>
  <si>
    <t>Osnovna škola Pavleka Miškine</t>
  </si>
  <si>
    <t>Zagreb, Sveti Duh 24</t>
  </si>
  <si>
    <t>Toplinska energija</t>
  </si>
  <si>
    <t>Poštarina</t>
  </si>
  <si>
    <t>Računala i računalna oprema</t>
  </si>
  <si>
    <t>Namještaj</t>
  </si>
  <si>
    <t>Uređaji i oprema za ostale namjene</t>
  </si>
  <si>
    <t>OIB: 85286272245</t>
  </si>
  <si>
    <t>Predsjednica Školskog odbora:</t>
  </si>
  <si>
    <t>Elvira Divić</t>
  </si>
  <si>
    <t>Vesna Vrbanović Jančić</t>
  </si>
  <si>
    <t>Usluge prijevoza ('Školu u prirodi' i sl.)</t>
  </si>
  <si>
    <t>PLAN  NABAVE  za 2018. godinu</t>
  </si>
  <si>
    <t>jednostavna nabava</t>
  </si>
  <si>
    <t>Ravnateljica</t>
  </si>
  <si>
    <r>
      <rPr>
        <b/>
        <sz val="12"/>
        <color indexed="60"/>
        <rFont val="Bookman Old Style"/>
        <family val="1"/>
      </rPr>
      <t>Plan nabave za 2019. godinu</t>
    </r>
    <r>
      <rPr>
        <b/>
        <sz val="11"/>
        <rFont val="Bookman Old Style"/>
        <family val="1"/>
      </rPr>
      <t xml:space="preserve">
Osnovne škole Pavleka Miškine</t>
    </r>
  </si>
  <si>
    <t>Evidencijski broj nabave</t>
  </si>
  <si>
    <t>Brojčana oznaka predmeta nabave iz Jedinstvenog rječnika javne nabave - CPV</t>
  </si>
  <si>
    <t>Vrsta postupka</t>
  </si>
  <si>
    <t>Procijenjena vrijednost nabave
bez PDV-a</t>
  </si>
  <si>
    <t>Predmet podijeljen na grupe ?</t>
  </si>
  <si>
    <t>Sklapa se ugovor / okvirni sporazum / narudžbenica</t>
  </si>
  <si>
    <t>Planirani početak postupka</t>
  </si>
  <si>
    <t>Planirano trajanje ugovora ili okvirnog sporazuma</t>
  </si>
  <si>
    <t>Fotokopirni papir</t>
  </si>
  <si>
    <t>30197643-5</t>
  </si>
  <si>
    <t>Razna uredska oprema i potrepštine</t>
  </si>
  <si>
    <t>30192000-1</t>
  </si>
  <si>
    <t>Nastavne potrepštine</t>
  </si>
  <si>
    <t>39162110-9</t>
  </si>
  <si>
    <t>Proizvodi za čišćenje i higijenu</t>
  </si>
  <si>
    <t>39830000-9</t>
  </si>
  <si>
    <t>Časopisi</t>
  </si>
  <si>
    <t>22213000-6</t>
  </si>
  <si>
    <t>Papirna konfekcija za higijensku potrepštinu</t>
  </si>
  <si>
    <t>33772000-2</t>
  </si>
  <si>
    <t>Opskrba električnom energijom</t>
  </si>
  <si>
    <t>09310000-5</t>
  </si>
  <si>
    <t>Usluge povezane s programom izobrazbe: seminari</t>
  </si>
  <si>
    <t>80521000-2</t>
  </si>
  <si>
    <t>64212000-5</t>
  </si>
  <si>
    <t>Usluge telefona</t>
  </si>
  <si>
    <t>64110000-0</t>
  </si>
  <si>
    <t>63000000-9</t>
  </si>
  <si>
    <t>Čistoća, odvoz smeća</t>
  </si>
  <si>
    <t>65000000-3</t>
  </si>
  <si>
    <t>90922000-6</t>
  </si>
  <si>
    <t>Usluge suzbijanja štetočina (deratizacija, dezinsekcija, dezinfekcija)</t>
  </si>
  <si>
    <t>Usluge upravljanja odvodnjom, voda</t>
  </si>
  <si>
    <t>90480000-5</t>
  </si>
  <si>
    <t>85100000-0</t>
  </si>
  <si>
    <t>Usluge održavanja računalnog sustava</t>
  </si>
  <si>
    <t>30230000-0</t>
  </si>
  <si>
    <t>39130000-2</t>
  </si>
  <si>
    <t>Knjige u knjižnici</t>
  </si>
  <si>
    <t>Usluge pravnog savjetovanja</t>
  </si>
  <si>
    <t>Usluge održavanja i popravaka</t>
  </si>
  <si>
    <t>50000000-5</t>
  </si>
  <si>
    <t>22113000-5</t>
  </si>
  <si>
    <t>79341000-6</t>
  </si>
  <si>
    <t>Usluge oglašavanja</t>
  </si>
  <si>
    <t>71632000-7</t>
  </si>
  <si>
    <t>Usluge tehničkih ispitivanja</t>
  </si>
  <si>
    <t>Usluge čuvanja imovine</t>
  </si>
  <si>
    <t>66510000-8</t>
  </si>
  <si>
    <t>44115200-1</t>
  </si>
  <si>
    <t>Materijal za vodoinstalacije i grijanje</t>
  </si>
  <si>
    <t>44500000-5</t>
  </si>
  <si>
    <t>Alati, brave, ključevi</t>
  </si>
  <si>
    <t>Boje, lakovi, smole</t>
  </si>
  <si>
    <t>44800000-8</t>
  </si>
  <si>
    <t>31680000-6</t>
  </si>
  <si>
    <t>Električne potrepštine i pribor</t>
  </si>
  <si>
    <t>Razni građevinski materijal</t>
  </si>
  <si>
    <t>44190000-8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</si>
  <si>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</si>
  <si>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</si>
  <si>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</si>
  <si>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</si>
  <si>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</si>
  <si>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</si>
  <si>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</si>
  <si>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</si>
  <si>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Meso svježe-piletina</t>
  </si>
  <si>
    <t>Mesne prerađevine</t>
  </si>
  <si>
    <t>Mlijeko svježe</t>
  </si>
  <si>
    <t>Povrće</t>
  </si>
  <si>
    <t>Voće i orašasti proizv.</t>
  </si>
  <si>
    <t>Konzervirani proizvodi</t>
  </si>
  <si>
    <t>Bezalkoholni osvježavajući napici</t>
  </si>
  <si>
    <t>Razni prehrambeni proizvodi</t>
  </si>
  <si>
    <t>15110000-2</t>
  </si>
  <si>
    <t>15130000-8</t>
  </si>
  <si>
    <t>15510000-6</t>
  </si>
  <si>
    <t>15500000-3</t>
  </si>
  <si>
    <t>15811000-6</t>
  </si>
  <si>
    <t>15812000-3</t>
  </si>
  <si>
    <t>03221000-6</t>
  </si>
  <si>
    <t>03222000-0</t>
  </si>
  <si>
    <t>15331170-9</t>
  </si>
  <si>
    <t>15331400-1</t>
  </si>
  <si>
    <t>05122000-6</t>
  </si>
  <si>
    <t>15982000-5</t>
  </si>
  <si>
    <t>15800000-6</t>
  </si>
  <si>
    <t>Pekarski proizvodi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</si>
  <si>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</si>
  <si>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</si>
  <si>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</si>
  <si>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</si>
  <si>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</si>
  <si>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</si>
  <si>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</si>
  <si>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</si>
  <si>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</si>
  <si>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</si>
  <si>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</si>
  <si>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</si>
  <si>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</si>
  <si>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</si>
  <si>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</si>
  <si>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</si>
  <si>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</si>
  <si>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</si>
  <si>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</si>
  <si>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</si>
  <si>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</si>
  <si>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</si>
  <si>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</si>
  <si>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</si>
  <si>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</si>
  <si>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</si>
  <si>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</si>
  <si>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</si>
  <si>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</si>
  <si>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</si>
  <si>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</si>
  <si>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</si>
  <si>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</si>
  <si>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</si>
  <si>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</si>
  <si>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</si>
  <si>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</si>
  <si>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</si>
  <si>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narudžbenica</t>
  </si>
  <si>
    <t>2019.</t>
  </si>
  <si>
    <t>ugovor</t>
  </si>
  <si>
    <t>1 godina</t>
  </si>
  <si>
    <t>Mliječne prerađevine jogurt, puding, sir, sirni namaz</t>
  </si>
  <si>
    <t>otvoreni postupak</t>
  </si>
  <si>
    <t>okvirni sporazum</t>
  </si>
  <si>
    <t>Zamrznuti proizvodi</t>
  </si>
  <si>
    <t>Riba, panirana riba, riba u konzervi</t>
  </si>
  <si>
    <t>1godina</t>
  </si>
  <si>
    <t>Meso svježe - svinjetina, junetina, teletina</t>
  </si>
  <si>
    <t>Kruh- crni, polubjeli, peciva</t>
  </si>
  <si>
    <t>U Zagrebu, prosinac 2018.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</si>
</sst>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12"/>
      <color indexed="60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 vertical="center"/>
    </xf>
    <xf numFmtId="4" fontId="2" fillId="4" borderId="13" xfId="0" applyNumberFormat="1" applyFont="1" applyFill="1" applyBorder="1" applyAlignment="1">
      <alignment horizontal="right" vertical="center" wrapText="1"/>
    </xf>
    <xf numFmtId="4" fontId="2" fillId="4" borderId="14" xfId="0" applyNumberFormat="1" applyFont="1" applyFill="1" applyBorder="1" applyAlignment="1">
      <alignment vertical="center"/>
    </xf>
    <xf numFmtId="4" fontId="2" fillId="4" borderId="15" xfId="0" applyNumberFormat="1" applyFont="1" applyFill="1" applyBorder="1" applyAlignment="1">
      <alignment vertical="center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10" borderId="19" xfId="0" applyFont="1" applyFill="1" applyBorder="1" applyAlignment="1">
      <alignment horizontal="center" vertical="center" wrapText="1"/>
    </xf>
    <xf numFmtId="4" fontId="2" fillId="4" borderId="20" xfId="0" applyNumberFormat="1" applyFont="1" applyFill="1" applyBorder="1" applyAlignment="1">
      <alignment vertical="center"/>
    </xf>
    <xf numFmtId="4" fontId="2" fillId="4" borderId="21" xfId="0" applyNumberFormat="1" applyFont="1" applyFill="1" applyBorder="1" applyAlignment="1">
      <alignment vertical="center"/>
    </xf>
    <xf numFmtId="4" fontId="48" fillId="4" borderId="11" xfId="0" applyNumberFormat="1" applyFont="1" applyFill="1" applyBorder="1" applyAlignment="1">
      <alignment horizontal="left" vertical="center" wrapText="1"/>
    </xf>
    <xf numFmtId="4" fontId="2" fillId="4" borderId="11" xfId="0" applyNumberFormat="1" applyFont="1" applyFill="1" applyBorder="1" applyAlignment="1">
      <alignment horizontal="left" vertical="center" wrapText="1"/>
    </xf>
    <xf numFmtId="4" fontId="2" fillId="4" borderId="18" xfId="0" applyNumberFormat="1" applyFont="1" applyFill="1" applyBorder="1" applyAlignment="1">
      <alignment horizontal="left" vertical="center" wrapText="1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vertical="center" wrapText="1"/>
    </xf>
    <xf numFmtId="4" fontId="2" fillId="4" borderId="21" xfId="0" applyNumberFormat="1" applyFont="1" applyFill="1" applyBorder="1" applyAlignment="1">
      <alignment vertical="center" wrapText="1"/>
    </xf>
    <xf numFmtId="4" fontId="2" fillId="4" borderId="12" xfId="0" applyNumberFormat="1" applyFont="1" applyFill="1" applyBorder="1" applyAlignment="1">
      <alignment vertical="center" wrapText="1"/>
    </xf>
    <xf numFmtId="4" fontId="2" fillId="4" borderId="18" xfId="0" applyNumberFormat="1" applyFont="1" applyFill="1" applyBorder="1" applyAlignment="1">
      <alignment vertical="center" wrapText="1"/>
    </xf>
    <xf numFmtId="4" fontId="2" fillId="4" borderId="19" xfId="0" applyNumberFormat="1" applyFont="1" applyFill="1" applyBorder="1" applyAlignment="1">
      <alignment vertical="center" wrapText="1"/>
    </xf>
    <xf numFmtId="4" fontId="2" fillId="4" borderId="17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1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2">
      <pane xSplit="1" ySplit="2" topLeftCell="B14" activePane="bottomRight" state="frozen"/>
      <selection pane="topLeft" activeCell="A12" sqref="A12"/>
      <selection pane="topRight" activeCell="B12" sqref="B12"/>
      <selection pane="bottomLeft" activeCell="A14" sqref="A14"/>
      <selection pane="bottomRight" activeCell="B15" sqref="B15"/>
    </sheetView>
  </sheetViews>
  <sheetFormatPr defaultColWidth="9.140625" defaultRowHeight="12.75"/>
  <cols>
    <col min="1" max="1" width="10.7109375" style="0" customWidth="1"/>
    <col min="2" max="2" width="40.7109375" style="0" customWidth="1"/>
    <col min="3" max="3" width="19.7109375" style="0" customWidth="1"/>
    <col min="4" max="4" width="14.7109375" style="0" customWidth="1"/>
    <col min="5" max="5" width="20.7109375" style="0" customWidth="1"/>
    <col min="6" max="6" width="15.7109375" style="0" customWidth="1"/>
    <col min="7" max="9" width="18.7109375" style="0" customWidth="1"/>
    <col min="10" max="10" width="10.7109375" style="0" customWidth="1"/>
    <col min="11" max="11" width="34.421875" style="0" customWidth="1"/>
    <col min="12" max="12" width="20.421875" style="0" customWidth="1"/>
  </cols>
  <sheetData>
    <row r="1" ht="19.5" customHeight="1">
      <c r="A1" s="7" t="s">
        <v>3</v>
      </c>
    </row>
    <row r="2" ht="19.5" customHeight="1">
      <c r="A2" s="7" t="s">
        <v>4</v>
      </c>
    </row>
    <row r="3" ht="19.5" customHeight="1">
      <c r="A3" s="7" t="s">
        <v>10</v>
      </c>
    </row>
    <row r="4" ht="19.5" customHeight="1">
      <c r="A4" s="2"/>
    </row>
    <row r="5" s="5" customFormat="1" ht="19.5" customHeight="1">
      <c r="A5" s="1"/>
    </row>
    <row r="6" ht="39.75" customHeight="1">
      <c r="A6" s="2"/>
    </row>
    <row r="7" spans="1:9" ht="24.75" customHeight="1">
      <c r="A7" s="58" t="s">
        <v>15</v>
      </c>
      <c r="B7" s="55"/>
      <c r="C7" s="55"/>
      <c r="D7" s="55"/>
      <c r="E7" s="55"/>
      <c r="F7" s="55"/>
      <c r="G7" s="55"/>
      <c r="H7" s="8"/>
      <c r="I7" s="8"/>
    </row>
    <row r="8" spans="1:9" ht="24.75" customHeight="1">
      <c r="A8" s="61"/>
      <c r="B8" s="62"/>
      <c r="C8" s="62"/>
      <c r="D8" s="62"/>
      <c r="E8" s="62"/>
      <c r="F8" s="62"/>
      <c r="G8" s="62"/>
      <c r="H8" s="22"/>
      <c r="I8" s="22"/>
    </row>
    <row r="9" spans="1:9" ht="24.75" customHeight="1">
      <c r="A9" s="61"/>
      <c r="B9" s="62"/>
      <c r="C9" s="62"/>
      <c r="D9" s="62"/>
      <c r="E9" s="62"/>
      <c r="F9" s="62"/>
      <c r="G9" s="62"/>
      <c r="H9" s="22"/>
      <c r="I9" s="22"/>
    </row>
    <row r="10" ht="199.5" customHeight="1"/>
    <row r="11" spans="1:9" ht="300" customHeight="1" thickBot="1">
      <c r="A11" s="59"/>
      <c r="B11" s="60"/>
      <c r="C11" s="60"/>
      <c r="D11" s="60"/>
      <c r="E11" s="60"/>
      <c r="F11" s="60"/>
      <c r="G11" s="60"/>
      <c r="H11" s="28"/>
      <c r="I11" s="28"/>
    </row>
    <row r="12" spans="1:9" ht="49.5" customHeight="1">
      <c r="A12" s="50" t="s">
        <v>18</v>
      </c>
      <c r="B12" s="51"/>
      <c r="C12" s="51"/>
      <c r="D12" s="51"/>
      <c r="E12" s="51"/>
      <c r="F12" s="51"/>
      <c r="G12" s="51"/>
      <c r="H12" s="52"/>
      <c r="I12" s="53"/>
    </row>
    <row r="13" spans="1:9" ht="49.5" customHeight="1" thickBot="1">
      <c r="A13" s="18" t="s">
        <v>19</v>
      </c>
      <c r="B13" s="24" t="s">
        <v>0</v>
      </c>
      <c r="C13" s="24" t="s">
        <v>20</v>
      </c>
      <c r="D13" s="24" t="s">
        <v>22</v>
      </c>
      <c r="E13" s="24" t="s">
        <v>21</v>
      </c>
      <c r="F13" s="24" t="s">
        <v>23</v>
      </c>
      <c r="G13" s="24" t="s">
        <v>24</v>
      </c>
      <c r="H13" s="29" t="s">
        <v>25</v>
      </c>
      <c r="I13" s="19" t="s">
        <v>26</v>
      </c>
    </row>
    <row r="14" spans="1:12" ht="24.75" customHeight="1">
      <c r="A14" s="35" t="s">
        <v>78</v>
      </c>
      <c r="B14" s="25" t="s">
        <v>27</v>
      </c>
      <c r="C14" s="25" t="s">
        <v>28</v>
      </c>
      <c r="D14" s="16">
        <v>10000</v>
      </c>
      <c r="E14" s="16" t="s">
        <v>16</v>
      </c>
      <c r="F14" s="16"/>
      <c r="G14" s="16" t="s">
        <v>146</v>
      </c>
      <c r="H14" s="30" t="s">
        <v>147</v>
      </c>
      <c r="I14" s="17"/>
      <c r="K14" s="4"/>
      <c r="L14" s="4"/>
    </row>
    <row r="15" spans="1:12" ht="24.75" customHeight="1">
      <c r="A15" s="36" t="s">
        <v>79</v>
      </c>
      <c r="B15" s="20" t="s">
        <v>29</v>
      </c>
      <c r="C15" s="20" t="s">
        <v>30</v>
      </c>
      <c r="D15" s="11">
        <v>30320</v>
      </c>
      <c r="E15" s="11" t="s">
        <v>16</v>
      </c>
      <c r="F15" s="11"/>
      <c r="G15" s="11" t="s">
        <v>146</v>
      </c>
      <c r="H15" s="31" t="s">
        <v>147</v>
      </c>
      <c r="I15" s="12"/>
      <c r="K15" s="4"/>
      <c r="L15" s="4"/>
    </row>
    <row r="16" spans="1:12" ht="24.75" customHeight="1">
      <c r="A16" s="36" t="s">
        <v>80</v>
      </c>
      <c r="B16" s="20" t="s">
        <v>31</v>
      </c>
      <c r="C16" s="20" t="s">
        <v>32</v>
      </c>
      <c r="D16" s="11">
        <v>2000</v>
      </c>
      <c r="E16" s="11" t="s">
        <v>16</v>
      </c>
      <c r="F16" s="11"/>
      <c r="G16" s="11" t="s">
        <v>146</v>
      </c>
      <c r="H16" s="31" t="s">
        <v>147</v>
      </c>
      <c r="I16" s="12"/>
      <c r="K16" s="4"/>
      <c r="L16" s="4"/>
    </row>
    <row r="17" spans="1:12" ht="24.75" customHeight="1">
      <c r="A17" s="36" t="s">
        <v>81</v>
      </c>
      <c r="B17" s="20" t="s">
        <v>33</v>
      </c>
      <c r="C17" s="20" t="s">
        <v>34</v>
      </c>
      <c r="D17" s="11">
        <f>65000/1.25</f>
        <v>52000</v>
      </c>
      <c r="E17" s="11" t="s">
        <v>16</v>
      </c>
      <c r="F17" s="11"/>
      <c r="G17" s="11" t="s">
        <v>146</v>
      </c>
      <c r="H17" s="31" t="s">
        <v>147</v>
      </c>
      <c r="I17" s="12"/>
      <c r="K17" s="45"/>
      <c r="L17" s="4"/>
    </row>
    <row r="18" spans="1:12" ht="24.75" customHeight="1">
      <c r="A18" s="36" t="s">
        <v>82</v>
      </c>
      <c r="B18" s="20" t="s">
        <v>37</v>
      </c>
      <c r="C18" s="20" t="s">
        <v>38</v>
      </c>
      <c r="D18" s="11">
        <f>22000/1.25</f>
        <v>17600</v>
      </c>
      <c r="E18" s="11" t="s">
        <v>16</v>
      </c>
      <c r="F18" s="11"/>
      <c r="G18" s="11" t="s">
        <v>148</v>
      </c>
      <c r="H18" s="31" t="s">
        <v>147</v>
      </c>
      <c r="I18" s="12" t="s">
        <v>149</v>
      </c>
      <c r="K18" s="45"/>
      <c r="L18" s="4"/>
    </row>
    <row r="19" spans="1:12" ht="24.75" customHeight="1">
      <c r="A19" s="36" t="s">
        <v>83</v>
      </c>
      <c r="B19" s="20" t="s">
        <v>35</v>
      </c>
      <c r="C19" s="20" t="s">
        <v>36</v>
      </c>
      <c r="D19" s="11">
        <v>5500</v>
      </c>
      <c r="E19" s="33" t="s">
        <v>16</v>
      </c>
      <c r="F19" s="32"/>
      <c r="G19" s="11" t="s">
        <v>146</v>
      </c>
      <c r="H19" s="31" t="s">
        <v>147</v>
      </c>
      <c r="I19" s="12"/>
      <c r="K19" s="46"/>
      <c r="L19" s="4"/>
    </row>
    <row r="20" spans="1:12" ht="24.75" customHeight="1">
      <c r="A20" s="36" t="s">
        <v>84</v>
      </c>
      <c r="B20" s="20" t="s">
        <v>41</v>
      </c>
      <c r="C20" s="20" t="s">
        <v>42</v>
      </c>
      <c r="D20" s="11">
        <f>10080/1.25</f>
        <v>8064</v>
      </c>
      <c r="E20" s="33" t="s">
        <v>16</v>
      </c>
      <c r="F20" s="32"/>
      <c r="G20" s="11" t="s">
        <v>146</v>
      </c>
      <c r="H20" s="31" t="s">
        <v>147</v>
      </c>
      <c r="I20" s="12"/>
      <c r="K20" s="46"/>
      <c r="L20" s="4"/>
    </row>
    <row r="21" spans="1:12" ht="24.75" customHeight="1">
      <c r="A21" s="36" t="s">
        <v>85</v>
      </c>
      <c r="B21" s="20" t="s">
        <v>156</v>
      </c>
      <c r="C21" s="20" t="s">
        <v>94</v>
      </c>
      <c r="D21" s="11">
        <v>84000</v>
      </c>
      <c r="E21" s="33" t="s">
        <v>16</v>
      </c>
      <c r="F21" s="32"/>
      <c r="G21" s="11" t="s">
        <v>148</v>
      </c>
      <c r="H21" s="31" t="s">
        <v>147</v>
      </c>
      <c r="I21" s="12" t="s">
        <v>149</v>
      </c>
      <c r="K21" s="46"/>
      <c r="L21" s="4"/>
    </row>
    <row r="22" spans="1:12" ht="24.75" customHeight="1">
      <c r="A22" s="36" t="s">
        <v>108</v>
      </c>
      <c r="B22" s="20" t="s">
        <v>86</v>
      </c>
      <c r="C22" s="20" t="s">
        <v>94</v>
      </c>
      <c r="D22" s="11">
        <v>60000</v>
      </c>
      <c r="E22" s="33" t="s">
        <v>16</v>
      </c>
      <c r="F22" s="32"/>
      <c r="G22" s="11" t="s">
        <v>148</v>
      </c>
      <c r="H22" s="31" t="s">
        <v>147</v>
      </c>
      <c r="I22" s="12" t="s">
        <v>149</v>
      </c>
      <c r="K22" s="46"/>
      <c r="L22" s="4"/>
    </row>
    <row r="23" spans="1:12" ht="24.75" customHeight="1">
      <c r="A23" s="36" t="s">
        <v>109</v>
      </c>
      <c r="B23" s="20" t="s">
        <v>87</v>
      </c>
      <c r="C23" s="20" t="s">
        <v>95</v>
      </c>
      <c r="D23" s="11">
        <v>56000</v>
      </c>
      <c r="E23" s="33" t="s">
        <v>16</v>
      </c>
      <c r="F23" s="32"/>
      <c r="G23" s="11" t="s">
        <v>148</v>
      </c>
      <c r="H23" s="31" t="s">
        <v>147</v>
      </c>
      <c r="I23" s="12" t="s">
        <v>149</v>
      </c>
      <c r="K23" s="46"/>
      <c r="L23" s="4"/>
    </row>
    <row r="24" spans="1:12" ht="24.75" customHeight="1">
      <c r="A24" s="36" t="s">
        <v>110</v>
      </c>
      <c r="B24" s="20" t="s">
        <v>88</v>
      </c>
      <c r="C24" s="20" t="s">
        <v>96</v>
      </c>
      <c r="D24" s="11">
        <v>44000</v>
      </c>
      <c r="E24" s="33" t="s">
        <v>151</v>
      </c>
      <c r="F24" s="32"/>
      <c r="G24" s="11" t="s">
        <v>152</v>
      </c>
      <c r="H24" s="31"/>
      <c r="I24" s="12"/>
      <c r="K24" s="46"/>
      <c r="L24" s="4"/>
    </row>
    <row r="25" spans="1:12" ht="24.75" customHeight="1">
      <c r="A25" s="36" t="s">
        <v>111</v>
      </c>
      <c r="B25" s="20" t="s">
        <v>150</v>
      </c>
      <c r="C25" s="20" t="s">
        <v>97</v>
      </c>
      <c r="D25" s="11">
        <v>76000</v>
      </c>
      <c r="E25" s="33" t="s">
        <v>151</v>
      </c>
      <c r="F25" s="32"/>
      <c r="G25" s="11" t="s">
        <v>152</v>
      </c>
      <c r="H25" s="31"/>
      <c r="I25" s="12"/>
      <c r="K25" s="46"/>
      <c r="L25" s="4"/>
    </row>
    <row r="26" spans="1:12" ht="24.75" customHeight="1">
      <c r="A26" s="36" t="s">
        <v>112</v>
      </c>
      <c r="B26" s="20" t="s">
        <v>157</v>
      </c>
      <c r="C26" s="20" t="s">
        <v>98</v>
      </c>
      <c r="D26" s="11">
        <v>25800</v>
      </c>
      <c r="E26" s="33" t="s">
        <v>151</v>
      </c>
      <c r="F26" s="32"/>
      <c r="G26" s="11" t="s">
        <v>152</v>
      </c>
      <c r="H26" s="31"/>
      <c r="I26" s="12"/>
      <c r="K26" s="46"/>
      <c r="L26" s="4"/>
    </row>
    <row r="27" spans="1:12" ht="24.75" customHeight="1">
      <c r="A27" s="36" t="s">
        <v>113</v>
      </c>
      <c r="B27" s="20" t="s">
        <v>107</v>
      </c>
      <c r="C27" s="20" t="s">
        <v>99</v>
      </c>
      <c r="D27" s="11">
        <v>73200</v>
      </c>
      <c r="E27" s="33" t="s">
        <v>151</v>
      </c>
      <c r="F27" s="32"/>
      <c r="G27" s="11" t="s">
        <v>152</v>
      </c>
      <c r="H27" s="31"/>
      <c r="I27" s="12"/>
      <c r="K27" s="46"/>
      <c r="L27" s="4"/>
    </row>
    <row r="28" spans="1:12" ht="24.75" customHeight="1">
      <c r="A28" s="36" t="s">
        <v>114</v>
      </c>
      <c r="B28" s="20" t="s">
        <v>89</v>
      </c>
      <c r="C28" s="20" t="s">
        <v>100</v>
      </c>
      <c r="D28" s="11">
        <v>38400</v>
      </c>
      <c r="E28" s="33" t="s">
        <v>16</v>
      </c>
      <c r="F28" s="32"/>
      <c r="G28" s="11" t="s">
        <v>148</v>
      </c>
      <c r="H28" s="31" t="s">
        <v>147</v>
      </c>
      <c r="I28" s="12" t="s">
        <v>149</v>
      </c>
      <c r="K28" s="46"/>
      <c r="L28" s="4"/>
    </row>
    <row r="29" spans="1:12" ht="24.75" customHeight="1">
      <c r="A29" s="36" t="s">
        <v>115</v>
      </c>
      <c r="B29" s="20" t="s">
        <v>90</v>
      </c>
      <c r="C29" s="20" t="s">
        <v>101</v>
      </c>
      <c r="D29" s="11">
        <v>52600</v>
      </c>
      <c r="E29" s="33" t="s">
        <v>16</v>
      </c>
      <c r="F29" s="32"/>
      <c r="G29" s="11" t="s">
        <v>148</v>
      </c>
      <c r="H29" s="31" t="s">
        <v>147</v>
      </c>
      <c r="I29" s="12" t="s">
        <v>149</v>
      </c>
      <c r="K29" s="46"/>
      <c r="L29" s="4"/>
    </row>
    <row r="30" spans="1:12" ht="24.75" customHeight="1">
      <c r="A30" s="36" t="s">
        <v>116</v>
      </c>
      <c r="B30" s="20" t="s">
        <v>153</v>
      </c>
      <c r="C30" s="20" t="s">
        <v>102</v>
      </c>
      <c r="D30" s="11">
        <v>57800</v>
      </c>
      <c r="E30" s="33" t="s">
        <v>16</v>
      </c>
      <c r="F30" s="32"/>
      <c r="G30" s="11" t="s">
        <v>148</v>
      </c>
      <c r="H30" s="31" t="s">
        <v>147</v>
      </c>
      <c r="I30" s="12" t="s">
        <v>149</v>
      </c>
      <c r="K30" s="46"/>
      <c r="L30" s="4"/>
    </row>
    <row r="31" spans="1:12" ht="24.75" customHeight="1">
      <c r="A31" s="36" t="s">
        <v>117</v>
      </c>
      <c r="B31" s="20" t="s">
        <v>91</v>
      </c>
      <c r="C31" s="20" t="s">
        <v>103</v>
      </c>
      <c r="D31" s="11">
        <v>18000</v>
      </c>
      <c r="E31" s="33" t="s">
        <v>16</v>
      </c>
      <c r="F31" s="32"/>
      <c r="G31" s="11" t="s">
        <v>148</v>
      </c>
      <c r="H31" s="31" t="s">
        <v>147</v>
      </c>
      <c r="I31" s="12" t="s">
        <v>149</v>
      </c>
      <c r="K31" s="44"/>
      <c r="L31" s="47"/>
    </row>
    <row r="32" spans="1:12" ht="24.75" customHeight="1">
      <c r="A32" s="36" t="s">
        <v>118</v>
      </c>
      <c r="B32" s="20" t="s">
        <v>154</v>
      </c>
      <c r="C32" s="20" t="s">
        <v>104</v>
      </c>
      <c r="D32" s="11">
        <v>42000</v>
      </c>
      <c r="E32" s="11" t="s">
        <v>16</v>
      </c>
      <c r="F32" s="11"/>
      <c r="G32" s="11" t="s">
        <v>148</v>
      </c>
      <c r="H32" s="31" t="s">
        <v>147</v>
      </c>
      <c r="I32" s="12" t="s">
        <v>149</v>
      </c>
      <c r="K32" s="6"/>
      <c r="L32" s="6"/>
    </row>
    <row r="33" spans="1:12" ht="24.75" customHeight="1">
      <c r="A33" s="36" t="s">
        <v>119</v>
      </c>
      <c r="B33" s="20" t="s">
        <v>92</v>
      </c>
      <c r="C33" s="20" t="s">
        <v>105</v>
      </c>
      <c r="D33" s="11">
        <v>12000</v>
      </c>
      <c r="E33" s="11" t="s">
        <v>16</v>
      </c>
      <c r="F33" s="11"/>
      <c r="G33" s="11" t="s">
        <v>148</v>
      </c>
      <c r="H33" s="31" t="s">
        <v>147</v>
      </c>
      <c r="I33" s="12" t="s">
        <v>149</v>
      </c>
      <c r="K33" s="6"/>
      <c r="L33" s="6"/>
    </row>
    <row r="34" spans="1:12" ht="24.75" customHeight="1">
      <c r="A34" s="36" t="s">
        <v>120</v>
      </c>
      <c r="B34" s="20" t="s">
        <v>93</v>
      </c>
      <c r="C34" s="20" t="s">
        <v>106</v>
      </c>
      <c r="D34" s="11">
        <v>80200</v>
      </c>
      <c r="E34" s="11" t="s">
        <v>16</v>
      </c>
      <c r="F34" s="11"/>
      <c r="G34" s="11" t="s">
        <v>148</v>
      </c>
      <c r="H34" s="31" t="s">
        <v>147</v>
      </c>
      <c r="I34" s="12" t="s">
        <v>149</v>
      </c>
      <c r="K34" s="6"/>
      <c r="L34" s="6"/>
    </row>
    <row r="35" spans="1:12" ht="24.75" customHeight="1">
      <c r="A35" s="36" t="s">
        <v>121</v>
      </c>
      <c r="B35" s="21" t="s">
        <v>39</v>
      </c>
      <c r="C35" s="21" t="s">
        <v>40</v>
      </c>
      <c r="D35" s="11">
        <f>160400/1.13</f>
        <v>141946.90265486727</v>
      </c>
      <c r="E35" s="33" t="s">
        <v>151</v>
      </c>
      <c r="F35" s="32"/>
      <c r="G35" s="38" t="s">
        <v>152</v>
      </c>
      <c r="H35" s="39"/>
      <c r="I35" s="40"/>
      <c r="K35" s="14"/>
      <c r="L35" s="6"/>
    </row>
    <row r="36" spans="1:11" ht="24.75" customHeight="1">
      <c r="A36" s="36" t="s">
        <v>122</v>
      </c>
      <c r="B36" s="21" t="s">
        <v>5</v>
      </c>
      <c r="C36" s="21" t="s">
        <v>40</v>
      </c>
      <c r="D36" s="11">
        <f>140000/1.25</f>
        <v>112000</v>
      </c>
      <c r="E36" s="33" t="s">
        <v>151</v>
      </c>
      <c r="F36" s="33"/>
      <c r="G36" s="38" t="s">
        <v>152</v>
      </c>
      <c r="H36" s="39"/>
      <c r="I36" s="40"/>
      <c r="K36" s="6"/>
    </row>
    <row r="37" spans="1:12" ht="24.75" customHeight="1">
      <c r="A37" s="36" t="s">
        <v>123</v>
      </c>
      <c r="B37" s="20" t="s">
        <v>69</v>
      </c>
      <c r="C37" s="20" t="s">
        <v>68</v>
      </c>
      <c r="D37" s="11">
        <v>16000</v>
      </c>
      <c r="E37" s="33" t="s">
        <v>16</v>
      </c>
      <c r="F37" s="33"/>
      <c r="G37" s="38" t="s">
        <v>146</v>
      </c>
      <c r="H37" s="39" t="s">
        <v>147</v>
      </c>
      <c r="I37" s="40"/>
      <c r="K37" s="4"/>
      <c r="L37" s="4"/>
    </row>
    <row r="38" spans="1:12" ht="24.75" customHeight="1">
      <c r="A38" s="36" t="s">
        <v>124</v>
      </c>
      <c r="B38" s="20" t="s">
        <v>72</v>
      </c>
      <c r="C38" s="20" t="s">
        <v>73</v>
      </c>
      <c r="D38" s="11">
        <f>3000/1.25</f>
        <v>2400</v>
      </c>
      <c r="E38" s="33" t="s">
        <v>16</v>
      </c>
      <c r="F38" s="33"/>
      <c r="G38" s="38" t="s">
        <v>146</v>
      </c>
      <c r="H38" s="39" t="s">
        <v>147</v>
      </c>
      <c r="I38" s="40"/>
      <c r="K38" s="4"/>
      <c r="L38" s="4"/>
    </row>
    <row r="39" spans="1:11" ht="24.75" customHeight="1">
      <c r="A39" s="36" t="s">
        <v>125</v>
      </c>
      <c r="B39" s="20" t="s">
        <v>71</v>
      </c>
      <c r="C39" s="20" t="s">
        <v>70</v>
      </c>
      <c r="D39" s="11">
        <f>4000/1.25</f>
        <v>3200</v>
      </c>
      <c r="E39" s="33" t="s">
        <v>16</v>
      </c>
      <c r="F39" s="33"/>
      <c r="G39" s="38" t="s">
        <v>146</v>
      </c>
      <c r="H39" s="39" t="s">
        <v>147</v>
      </c>
      <c r="I39" s="40"/>
      <c r="K39" s="4"/>
    </row>
    <row r="40" spans="1:11" ht="24.75" customHeight="1">
      <c r="A40" s="36" t="s">
        <v>126</v>
      </c>
      <c r="B40" s="20" t="s">
        <v>75</v>
      </c>
      <c r="C40" s="20" t="s">
        <v>74</v>
      </c>
      <c r="D40" s="11">
        <v>15600</v>
      </c>
      <c r="E40" s="33" t="s">
        <v>16</v>
      </c>
      <c r="F40" s="33"/>
      <c r="G40" s="38" t="s">
        <v>146</v>
      </c>
      <c r="H40" s="39" t="s">
        <v>147</v>
      </c>
      <c r="I40" s="40"/>
      <c r="K40" s="4"/>
    </row>
    <row r="41" spans="1:9" ht="24.75" customHeight="1">
      <c r="A41" s="36" t="s">
        <v>127</v>
      </c>
      <c r="B41" s="20" t="s">
        <v>76</v>
      </c>
      <c r="C41" s="20" t="s">
        <v>77</v>
      </c>
      <c r="D41" s="11">
        <v>10000</v>
      </c>
      <c r="E41" s="33" t="s">
        <v>16</v>
      </c>
      <c r="F41" s="33"/>
      <c r="G41" s="38" t="s">
        <v>146</v>
      </c>
      <c r="H41" s="39" t="s">
        <v>147</v>
      </c>
      <c r="I41" s="40"/>
    </row>
    <row r="42" spans="1:11" ht="24.75" customHeight="1">
      <c r="A42" s="36" t="s">
        <v>128</v>
      </c>
      <c r="B42" s="20" t="s">
        <v>44</v>
      </c>
      <c r="C42" s="20" t="s">
        <v>43</v>
      </c>
      <c r="D42" s="11">
        <f>(15442.5-3000)/1.25</f>
        <v>9954</v>
      </c>
      <c r="E42" s="33" t="s">
        <v>151</v>
      </c>
      <c r="F42" s="32"/>
      <c r="G42" s="38" t="s">
        <v>152</v>
      </c>
      <c r="H42" s="39"/>
      <c r="I42" s="40"/>
      <c r="K42" s="4"/>
    </row>
    <row r="43" spans="1:9" ht="24.75" customHeight="1">
      <c r="A43" s="36" t="s">
        <v>129</v>
      </c>
      <c r="B43" s="20" t="s">
        <v>6</v>
      </c>
      <c r="C43" s="20" t="s">
        <v>45</v>
      </c>
      <c r="D43" s="11">
        <f>3000/1.25</f>
        <v>2400</v>
      </c>
      <c r="E43" s="33" t="s">
        <v>16</v>
      </c>
      <c r="F43" s="33"/>
      <c r="G43" s="38" t="s">
        <v>146</v>
      </c>
      <c r="H43" s="39" t="s">
        <v>147</v>
      </c>
      <c r="I43" s="40"/>
    </row>
    <row r="44" spans="1:11" ht="24.75" customHeight="1">
      <c r="A44" s="36" t="s">
        <v>130</v>
      </c>
      <c r="B44" s="20" t="s">
        <v>14</v>
      </c>
      <c r="C44" s="20" t="s">
        <v>46</v>
      </c>
      <c r="D44" s="11">
        <v>4000</v>
      </c>
      <c r="E44" s="33" t="s">
        <v>16</v>
      </c>
      <c r="F44" s="32"/>
      <c r="G44" s="38" t="s">
        <v>146</v>
      </c>
      <c r="H44" s="39" t="s">
        <v>147</v>
      </c>
      <c r="I44" s="40"/>
      <c r="K44" s="4"/>
    </row>
    <row r="45" spans="1:11" ht="24.75" customHeight="1">
      <c r="A45" s="36" t="s">
        <v>131</v>
      </c>
      <c r="B45" s="20" t="s">
        <v>59</v>
      </c>
      <c r="C45" s="20" t="s">
        <v>60</v>
      </c>
      <c r="D45" s="11">
        <f>101320/1.25</f>
        <v>81056</v>
      </c>
      <c r="E45" s="33" t="s">
        <v>16</v>
      </c>
      <c r="F45" s="33"/>
      <c r="G45" s="38" t="s">
        <v>146</v>
      </c>
      <c r="H45" s="39" t="s">
        <v>147</v>
      </c>
      <c r="I45" s="40"/>
      <c r="K45" s="4"/>
    </row>
    <row r="46" spans="1:11" ht="24.75" customHeight="1">
      <c r="A46" s="36" t="s">
        <v>132</v>
      </c>
      <c r="B46" s="20" t="s">
        <v>63</v>
      </c>
      <c r="C46" s="20" t="s">
        <v>62</v>
      </c>
      <c r="D46" s="11">
        <f>3720/1.25</f>
        <v>2976</v>
      </c>
      <c r="E46" s="33" t="s">
        <v>16</v>
      </c>
      <c r="F46" s="33"/>
      <c r="G46" s="38" t="s">
        <v>146</v>
      </c>
      <c r="H46" s="39" t="s">
        <v>147</v>
      </c>
      <c r="I46" s="40"/>
      <c r="K46" s="4"/>
    </row>
    <row r="47" spans="1:11" ht="24.75" customHeight="1">
      <c r="A47" s="36" t="s">
        <v>133</v>
      </c>
      <c r="B47" s="20" t="s">
        <v>47</v>
      </c>
      <c r="C47" s="20" t="s">
        <v>48</v>
      </c>
      <c r="D47" s="11">
        <v>31976</v>
      </c>
      <c r="E47" s="33" t="s">
        <v>16</v>
      </c>
      <c r="F47" s="33"/>
      <c r="G47" s="38"/>
      <c r="H47" s="39" t="s">
        <v>147</v>
      </c>
      <c r="I47" s="40"/>
      <c r="K47" s="4"/>
    </row>
    <row r="48" spans="1:11" ht="24.75" customHeight="1">
      <c r="A48" s="36" t="s">
        <v>134</v>
      </c>
      <c r="B48" s="21" t="s">
        <v>50</v>
      </c>
      <c r="C48" s="21" t="s">
        <v>49</v>
      </c>
      <c r="D48" s="11">
        <f>4000/1.25</f>
        <v>3200</v>
      </c>
      <c r="E48" s="33" t="s">
        <v>16</v>
      </c>
      <c r="F48" s="33"/>
      <c r="G48" s="38" t="s">
        <v>148</v>
      </c>
      <c r="H48" s="39" t="s">
        <v>147</v>
      </c>
      <c r="I48" s="40" t="s">
        <v>155</v>
      </c>
      <c r="K48" s="48"/>
    </row>
    <row r="49" spans="1:11" ht="24.75" customHeight="1">
      <c r="A49" s="36" t="s">
        <v>135</v>
      </c>
      <c r="B49" s="21" t="s">
        <v>51</v>
      </c>
      <c r="C49" s="21" t="s">
        <v>52</v>
      </c>
      <c r="D49" s="11">
        <v>54620</v>
      </c>
      <c r="E49" s="33" t="s">
        <v>16</v>
      </c>
      <c r="F49" s="33"/>
      <c r="G49" s="38"/>
      <c r="H49" s="39" t="s">
        <v>147</v>
      </c>
      <c r="I49" s="40"/>
      <c r="K49" s="13"/>
    </row>
    <row r="50" spans="1:11" ht="24.75" customHeight="1">
      <c r="A50" s="36" t="s">
        <v>136</v>
      </c>
      <c r="B50" s="21" t="s">
        <v>1</v>
      </c>
      <c r="C50" s="21" t="s">
        <v>53</v>
      </c>
      <c r="D50" s="11">
        <f>35600/1.25</f>
        <v>28480</v>
      </c>
      <c r="E50" s="33" t="s">
        <v>16</v>
      </c>
      <c r="F50" s="33"/>
      <c r="G50" s="38" t="s">
        <v>146</v>
      </c>
      <c r="H50" s="39" t="s">
        <v>147</v>
      </c>
      <c r="I50" s="40"/>
      <c r="K50" s="13"/>
    </row>
    <row r="51" spans="1:11" ht="24.75" customHeight="1">
      <c r="A51" s="36" t="s">
        <v>137</v>
      </c>
      <c r="B51" s="21" t="s">
        <v>58</v>
      </c>
      <c r="C51" s="20">
        <v>79111000</v>
      </c>
      <c r="D51" s="11">
        <f>25000/1.25</f>
        <v>20000</v>
      </c>
      <c r="E51" s="33" t="s">
        <v>16</v>
      </c>
      <c r="F51" s="33"/>
      <c r="G51" s="38" t="s">
        <v>146</v>
      </c>
      <c r="H51" s="39" t="s">
        <v>147</v>
      </c>
      <c r="I51" s="40"/>
      <c r="K51" s="13"/>
    </row>
    <row r="52" spans="1:11" ht="24.75" customHeight="1">
      <c r="A52" s="36" t="s">
        <v>138</v>
      </c>
      <c r="B52" s="21" t="s">
        <v>65</v>
      </c>
      <c r="C52" s="21" t="s">
        <v>64</v>
      </c>
      <c r="D52" s="11">
        <v>16000</v>
      </c>
      <c r="E52" s="33" t="s">
        <v>16</v>
      </c>
      <c r="F52" s="33"/>
      <c r="G52" s="38" t="s">
        <v>148</v>
      </c>
      <c r="H52" s="39" t="s">
        <v>147</v>
      </c>
      <c r="I52" s="40"/>
      <c r="K52" s="13"/>
    </row>
    <row r="53" spans="1:9" ht="24.75" customHeight="1">
      <c r="A53" s="36" t="s">
        <v>139</v>
      </c>
      <c r="B53" s="20" t="s">
        <v>54</v>
      </c>
      <c r="C53" s="20">
        <v>50324100</v>
      </c>
      <c r="D53" s="11">
        <f>5040/1.25</f>
        <v>4032</v>
      </c>
      <c r="E53" s="33" t="s">
        <v>16</v>
      </c>
      <c r="F53" s="33"/>
      <c r="G53" s="38" t="s">
        <v>148</v>
      </c>
      <c r="H53" s="39" t="s">
        <v>147</v>
      </c>
      <c r="I53" s="40" t="s">
        <v>149</v>
      </c>
    </row>
    <row r="54" spans="1:9" ht="24.75" customHeight="1">
      <c r="A54" s="36" t="s">
        <v>140</v>
      </c>
      <c r="B54" s="20" t="s">
        <v>66</v>
      </c>
      <c r="C54" s="20" t="s">
        <v>67</v>
      </c>
      <c r="D54" s="11">
        <f>4844/1.25</f>
        <v>3875.2</v>
      </c>
      <c r="E54" s="33" t="s">
        <v>151</v>
      </c>
      <c r="F54" s="33"/>
      <c r="G54" s="38" t="s">
        <v>152</v>
      </c>
      <c r="H54" s="39"/>
      <c r="I54" s="40"/>
    </row>
    <row r="55" spans="1:11" ht="24.75" customHeight="1">
      <c r="A55" s="36" t="s">
        <v>141</v>
      </c>
      <c r="B55" s="20" t="s">
        <v>2</v>
      </c>
      <c r="C55" s="20">
        <v>98390000</v>
      </c>
      <c r="D55" s="11">
        <v>2000</v>
      </c>
      <c r="E55" s="33" t="s">
        <v>16</v>
      </c>
      <c r="F55" s="33"/>
      <c r="G55" s="38" t="s">
        <v>146</v>
      </c>
      <c r="H55" s="39" t="s">
        <v>147</v>
      </c>
      <c r="I55" s="40"/>
      <c r="K55" s="4"/>
    </row>
    <row r="56" spans="1:11" ht="24.75" customHeight="1">
      <c r="A56" s="36" t="s">
        <v>142</v>
      </c>
      <c r="B56" s="20" t="s">
        <v>7</v>
      </c>
      <c r="C56" s="20" t="s">
        <v>55</v>
      </c>
      <c r="D56" s="11">
        <f>19000/1.25</f>
        <v>15200</v>
      </c>
      <c r="E56" s="33" t="s">
        <v>16</v>
      </c>
      <c r="F56" s="33"/>
      <c r="G56" s="38" t="s">
        <v>146</v>
      </c>
      <c r="H56" s="39" t="s">
        <v>147</v>
      </c>
      <c r="I56" s="40"/>
      <c r="K56" s="4"/>
    </row>
    <row r="57" spans="1:9" ht="24.75" customHeight="1">
      <c r="A57" s="36" t="s">
        <v>143</v>
      </c>
      <c r="B57" s="20" t="s">
        <v>8</v>
      </c>
      <c r="C57" s="20" t="s">
        <v>56</v>
      </c>
      <c r="D57" s="11">
        <f>20000/1.25</f>
        <v>16000</v>
      </c>
      <c r="E57" s="33" t="s">
        <v>16</v>
      </c>
      <c r="F57" s="33"/>
      <c r="G57" s="38" t="s">
        <v>146</v>
      </c>
      <c r="H57" s="39" t="s">
        <v>147</v>
      </c>
      <c r="I57" s="40"/>
    </row>
    <row r="58" spans="1:9" ht="24.75" customHeight="1">
      <c r="A58" s="36" t="s">
        <v>144</v>
      </c>
      <c r="B58" s="20" t="s">
        <v>9</v>
      </c>
      <c r="C58" s="20"/>
      <c r="D58" s="11">
        <f>20000/1.25</f>
        <v>16000</v>
      </c>
      <c r="E58" s="33" t="s">
        <v>16</v>
      </c>
      <c r="F58" s="33"/>
      <c r="G58" s="38" t="s">
        <v>146</v>
      </c>
      <c r="H58" s="39" t="s">
        <v>147</v>
      </c>
      <c r="I58" s="40"/>
    </row>
    <row r="59" spans="1:9" ht="24.75" customHeight="1" thickBot="1">
      <c r="A59" s="37" t="s">
        <v>145</v>
      </c>
      <c r="B59" s="23" t="s">
        <v>57</v>
      </c>
      <c r="C59" s="26" t="s">
        <v>61</v>
      </c>
      <c r="D59" s="15">
        <f>25000/1.05</f>
        <v>23809.52380952381</v>
      </c>
      <c r="E59" s="34" t="s">
        <v>16</v>
      </c>
      <c r="F59" s="34"/>
      <c r="G59" s="41" t="s">
        <v>146</v>
      </c>
      <c r="H59" s="42" t="s">
        <v>147</v>
      </c>
      <c r="I59" s="43"/>
    </row>
    <row r="60" ht="39.75" customHeight="1">
      <c r="A60" s="49" t="s">
        <v>158</v>
      </c>
    </row>
    <row r="61" spans="2:9" ht="19.5" customHeight="1">
      <c r="B61" s="8"/>
      <c r="C61" s="8"/>
      <c r="D61" s="54" t="s">
        <v>11</v>
      </c>
      <c r="E61" s="55"/>
      <c r="F61" s="8"/>
      <c r="G61" s="8"/>
      <c r="H61" s="8"/>
      <c r="I61" s="8"/>
    </row>
    <row r="62" spans="2:9" ht="30" customHeight="1">
      <c r="B62" s="9"/>
      <c r="C62" s="9"/>
      <c r="D62" s="3"/>
      <c r="E62" s="3"/>
      <c r="F62" s="9"/>
      <c r="G62" s="9"/>
      <c r="H62" s="9"/>
      <c r="I62" s="9"/>
    </row>
    <row r="63" spans="2:9" ht="19.5" customHeight="1">
      <c r="B63" s="10"/>
      <c r="C63" s="10"/>
      <c r="D63" s="56" t="s">
        <v>12</v>
      </c>
      <c r="E63" s="57"/>
      <c r="F63" s="27"/>
      <c r="G63" s="10"/>
      <c r="H63" s="10"/>
      <c r="I63" s="10"/>
    </row>
    <row r="64" ht="39.75" customHeight="1"/>
    <row r="65" spans="4:6" ht="19.5" customHeight="1">
      <c r="D65" s="54" t="s">
        <v>17</v>
      </c>
      <c r="E65" s="55"/>
      <c r="F65" s="8"/>
    </row>
    <row r="66" ht="30" customHeight="1"/>
    <row r="67" spans="4:6" ht="19.5" customHeight="1">
      <c r="D67" s="56" t="s">
        <v>13</v>
      </c>
      <c r="E67" s="57"/>
      <c r="F67" s="27"/>
    </row>
  </sheetData>
  <sheetProtection/>
  <mergeCells count="9">
    <mergeCell ref="A12:I12"/>
    <mergeCell ref="D65:E65"/>
    <mergeCell ref="D67:E67"/>
    <mergeCell ref="D63:E63"/>
    <mergeCell ref="D61:E61"/>
    <mergeCell ref="A7:G7"/>
    <mergeCell ref="A11:G11"/>
    <mergeCell ref="A8:G8"/>
    <mergeCell ref="A9:G9"/>
  </mergeCells>
  <printOptions horizontalCentered="1"/>
  <pageMargins left="0.15748031496062992" right="0.15748031496062992" top="0.7874015748031497" bottom="0.7874015748031497" header="0" footer="0"/>
  <pageSetup horizontalDpi="600" verticalDpi="600" orientation="landscape" paperSize="9" scale="80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OSPM-HP3</cp:lastModifiedBy>
  <cp:lastPrinted>2018-12-24T09:56:17Z</cp:lastPrinted>
  <dcterms:created xsi:type="dcterms:W3CDTF">2010-11-21T07:47:33Z</dcterms:created>
  <dcterms:modified xsi:type="dcterms:W3CDTF">2019-01-31T09:02:48Z</dcterms:modified>
  <cp:category/>
  <cp:version/>
  <cp:contentType/>
  <cp:contentStatus/>
</cp:coreProperties>
</file>